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основна (2)" sheetId="1" r:id="rId1"/>
  </sheets>
  <definedNames>
    <definedName name="_xlnm._FilterDatabase" localSheetId="0" hidden="1">'основна (2)'!$B$1:$B$120</definedName>
    <definedName name="_xlnm.Print_Area" localSheetId="0">'основна (2)'!$A$1:$F$97</definedName>
  </definedNames>
  <calcPr calcId="145621"/>
</workbook>
</file>

<file path=xl/calcChain.xml><?xml version="1.0" encoding="utf-8"?>
<calcChain xmlns="http://schemas.openxmlformats.org/spreadsheetml/2006/main">
  <c r="F81" i="1" l="1"/>
  <c r="F80" i="1"/>
  <c r="F76" i="1" s="1"/>
  <c r="F71" i="1"/>
  <c r="F60" i="1"/>
  <c r="F51" i="1"/>
  <c r="F45" i="1"/>
  <c r="F43" i="1"/>
  <c r="F41" i="1" s="1"/>
  <c r="F26" i="1"/>
  <c r="F24" i="1"/>
  <c r="F19" i="1"/>
  <c r="F15" i="1"/>
  <c r="F12" i="1"/>
  <c r="F5" i="1"/>
</calcChain>
</file>

<file path=xl/sharedStrings.xml><?xml version="1.0" encoding="utf-8"?>
<sst xmlns="http://schemas.openxmlformats.org/spreadsheetml/2006/main" count="300" uniqueCount="157">
  <si>
    <t>Кредитор</t>
  </si>
  <si>
    <t>Позичальник</t>
  </si>
  <si>
    <t>Назва проекту, для реалізації якого залучається кредит/позика</t>
  </si>
  <si>
    <t>Валюта кредиту/позики</t>
  </si>
  <si>
    <t>Сума державної гарантії у валюті кредиту/позики</t>
  </si>
  <si>
    <t>Сума державної гарантії, грн.*</t>
  </si>
  <si>
    <t>Європейський банк реконструкції та розвитку</t>
  </si>
  <si>
    <t>Укрзалізниця</t>
  </si>
  <si>
    <t>Впровадження швидкісного руху пасажирських поїздів на залізницях України (14849 від 31.08.2014)</t>
  </si>
  <si>
    <t>USD</t>
  </si>
  <si>
    <t>НАЕК "Енергоатом"</t>
  </si>
  <si>
    <t>Модернізації енергоблоків №2 Хмельницької АЕС та №4 Рівненської АЕС  (34838 від 29.07.2004)</t>
  </si>
  <si>
    <t>Європейське співтовариство з атомної енергії</t>
  </si>
  <si>
    <t>Модернізації енергоблоків №2 Хмельницької АЕС та №4 Рівненської АЕС (Угода від 29.07.2004)</t>
  </si>
  <si>
    <t>Credit Suisse First Boston International</t>
  </si>
  <si>
    <t>ДКБ "Південне" ім. М.К.Янгеля</t>
  </si>
  <si>
    <t>Фінансування українсько-бразильського проекту по створенню ракетного космічного комплексу "Циклон-4", Угода від 18.11.04</t>
  </si>
  <si>
    <t>Maglin Capital Limited</t>
  </si>
  <si>
    <t>Фінансування проектування і будівництва залізнично-автомобільного мостового переходу через річку Дніпро в місті Києві, Угода від 18.10.2004</t>
  </si>
  <si>
    <t>Deutsche Bank AG London</t>
  </si>
  <si>
    <t>Укравтодор</t>
  </si>
  <si>
    <t>Реконструкція автомобільної дороги Київ-Одеса на дільниці від Жашкова до Червонознам’янки, договір від 29.06.2004</t>
  </si>
  <si>
    <t>ДП "Національна енергетична компанія "Укренерго"</t>
  </si>
  <si>
    <t>Проект будівництва високовольтної повітряної лінії в Одеській області  (33896 від 16.12.2005)</t>
  </si>
  <si>
    <t>EUR</t>
  </si>
  <si>
    <t>Завершення проекту реконструкції автомобільної дороги Київ-Одеса на дільниці від Жашкова до Червонознам’янки, Угода від 17.08.2005</t>
  </si>
  <si>
    <t>Міжнародний банк реконструкції та розвитку</t>
  </si>
  <si>
    <t>Укрексімбанк</t>
  </si>
  <si>
    <t>Проект розвитку експорту 2 (4836 від 26.09.06)</t>
  </si>
  <si>
    <t>Citibank, N.A. London</t>
  </si>
  <si>
    <t>Будівництво, реконструкція та капітальний ремонт автомобільних доріг загального користування, Угода від 07.07.2006</t>
  </si>
  <si>
    <t>ОДІУ</t>
  </si>
  <si>
    <t>Державна іпотечна установа</t>
  </si>
  <si>
    <t>Іпотечне кредитування (Облігації ДІУ)</t>
  </si>
  <si>
    <t>UAH</t>
  </si>
  <si>
    <t>Morgan Stanley Bank International Limited</t>
  </si>
  <si>
    <t>Виконання зобов'язань, що виникають у зв'язку з фінансуванням проектів будівництва, реконструкції та капітального ремонту автомобільних доріг, у тому числі за залученими у минулі роки кредитами, Угода від 30.08.07</t>
  </si>
  <si>
    <t>Виконання зобов'язань, що виникають у зв'язку з фінансуванням проектів будівництва, реконструкції та капітального ремонту автомобільних доріг, у тому числі за залученими у минулі роки кредитами, Угода від 28.09.07, Договір про врегулювання від 05.02.09</t>
  </si>
  <si>
    <t>ДП "Іллічівський морський торговельний порт"</t>
  </si>
  <si>
    <t>Проект "Розвиток інфраструктури Іллічівського морського торговельного порту" (31245 від 28.11.07)</t>
  </si>
  <si>
    <t>Канадська експортна агенція</t>
  </si>
  <si>
    <t>ДП "Укркосмос"</t>
  </si>
  <si>
    <t>Створення національної супутникової системи зв'язку, Кредитний договір від 15.12.2009</t>
  </si>
  <si>
    <t>Credit Suisse International</t>
  </si>
  <si>
    <t xml:space="preserve">Рефінансування, Угода від 28.01.2009
</t>
  </si>
  <si>
    <t>НАК "Нафтогаз України"</t>
  </si>
  <si>
    <t>НАК "Нафтогаз України", Кредитний Договір від 27.11.2006, Додатковий Договір від 05.11.2009</t>
  </si>
  <si>
    <t>АТ "Укрексімбанк"</t>
  </si>
  <si>
    <t>Виконання зобов'язань, що виникають у зв'язку з фінансуванням проектів будівництва, реконструкції та капітального ремонту автомобільних доріг, у тому числі за залученими у минулі роки кредитами, Угода від 05.02.09 №151109К6</t>
  </si>
  <si>
    <t>ДП "Укрмедпостач"</t>
  </si>
  <si>
    <t>Забезпечення лікувально-профілактичних закладів обладнанням,  транспортними засобами,  виробами медичного призначення та лікарськими засобами, Угода від 06.10.09 №151309К55, Договір від 01.09.2010 №28010-02/103</t>
  </si>
  <si>
    <t>Облігації Харківського державного авіаційного виробничого підприємства</t>
  </si>
  <si>
    <t>Фінансування виробничої діяльності підприємтсва та формування ресурсної бази, зокрема погашення кредиторської заборгованості перед банками та добудови літаків в рамках реалізації інвестиційних проектів з будівництва літаків на період 2009-2015 років</t>
  </si>
  <si>
    <t>Векселі Укравтодору</t>
  </si>
  <si>
    <t>Виконання зобов'язань, що виникають у зв'язку з фінансуванням проектів будівництва, реконструкції та капітального ремонту автомобільних доріг, у тому числі за залученими у минулі роки кредитами</t>
  </si>
  <si>
    <t>Облігації ДП "Київський авіаційний завод "Авіант"</t>
  </si>
  <si>
    <t>Київський авіаційний завод "Авіант"</t>
  </si>
  <si>
    <t>Облігації НАК "Нафтогаз України"</t>
  </si>
  <si>
    <t>ПАТ "Національна акціонерна компанія "Нафтогаз України"</t>
  </si>
  <si>
    <t>Реструктуризації заборгованості Національної акціонерної компанії "Нафтогаз України" за зовнішніми запозиченнями, Договір про довірче управління від 05.11.2009</t>
  </si>
  <si>
    <t>ВАТ "Ощадбанк"</t>
  </si>
  <si>
    <t>Поповнення оборотних коштів, включаючи виконання зобов'язань, що виникають у зв'язку з фінансуванням проектів будівництва, реконструкції та капітального ремонту автомобільних доріг, у тому числі за залученими у минулі роки кредитами, Угода від 26.03.2009 №241/31/2</t>
  </si>
  <si>
    <t>Поповнення оборотних коштів, включаючи виконання зобов'язань, що виникають у зв'язку з фінансуванням проектів будівництва, реконструкції та капітального ремонту автомобільних доріг, у тому числі за залученими у минулі роки кредитами, Угода від 05.02.2009 №223/31/2</t>
  </si>
  <si>
    <t>НАК "Нафтогаз України", Угода від 05.06.2009 №274/31/2</t>
  </si>
  <si>
    <t>AQUASAFETY INVEST PLC</t>
  </si>
  <si>
    <t>ДП "Львівська ОДПЗ"</t>
  </si>
  <si>
    <t>Реалізація інвестиційного проекту комплексного протипаводкового захисту у Львівській області, Кредитний договір від 27.10.2009</t>
  </si>
  <si>
    <t>UniCredit Bank Austria AG</t>
  </si>
  <si>
    <t>Забезпечення лікувально-профілактичних закладів обладнанням,  транспортними засобами,  виробами медичного призначення та лікарськими засобами, Угода від 18.09.2009</t>
  </si>
  <si>
    <t>Облігації ДП "ФІНІНПРО"</t>
  </si>
  <si>
    <t>ДП "Фінінпро"</t>
  </si>
  <si>
    <t>Фінансування виконання зобов'язань, що виникають у зв'язку з виконанням завдань та здійсненням заходів, передбачених Державною цільовою програмою підготовки та проведення в Україні фінальної частини чемпіонату Європи 2012 року з футболу, Договір про довірче управління від 03.11.2010</t>
  </si>
  <si>
    <t>VTB Capital PLC</t>
  </si>
  <si>
    <t>Фінансування будівництва, реконструкції, капітального та поточного ремонту автомобільних доріг загального користування і придбання дорожньої техніки та обладнання для дочірніх підприємств ВАТ "Державна акціонерна компанія "Автомобільні дороги України", Угода від 25.11.2010</t>
  </si>
  <si>
    <t>Експортно-імпортний банк Кореї</t>
  </si>
  <si>
    <t>Південна залізниця (статутне територіално-галузеве об'єднання)</t>
  </si>
  <si>
    <t>Придбання швидкісних міжрегіональних електропоїздів в рамках підготовки до фінальної частини  чемпіонату Європи 2012 року з футболу, Кредитна угода від 29.12.2010</t>
  </si>
  <si>
    <t>ДП "ФІНІНПРО"</t>
  </si>
  <si>
    <t>Фінансування виконання зобов'язань, що виникають у зв'язку з виконанням завдань та здійсненням заходів, передбачених Державною цільовою програмою підготовки та проведення в Україні фінальної частини чемпіонату Європи 2012 року з футболу, Договір про довірче управління від 21.04.2011</t>
  </si>
  <si>
    <t>Сбербанк Росії</t>
  </si>
  <si>
    <t>Фінансування будівництва, реконструкції, капітального та поточного ремонту автомобільних доріг і придбання дорожньої техніки, Угода від 22.07.2011</t>
  </si>
  <si>
    <t>ДП "Конструкторське бюро "Південне" ім. М.К. Янгеля</t>
  </si>
  <si>
    <t>Розвиток бразильсько-українського проекту по створенню ракетного космічного комплексу "Циклон-4", строковий кредитний договір від 16.09.2011</t>
  </si>
  <si>
    <t xml:space="preserve">Проект з енергоефективності (8064-UA від 10.06.11) </t>
  </si>
  <si>
    <t>Державний банк розвитку КНР</t>
  </si>
  <si>
    <t xml:space="preserve">Модернізація та оновлення вугільної шахти ім. Мельникова, Кредитний договір від 21.12.2011 </t>
  </si>
  <si>
    <t>Додаткове фінансування для Другого проекту розвитку експорту (8089-UA від 04.10.11)</t>
  </si>
  <si>
    <t>Фінансування виконання зобов'язань, що виникають у зв'язку з виконанням завдань та здійсненням заходів, передбачених Державною цільовою програмою підготовки та проведення в Україні фінальної частини чемпіонату Європи 2012 року з футболу, Договір про довірче управління від 07.12.2012</t>
  </si>
  <si>
    <t>Заміщення споживання природного газу вітчизняним вугіллям, Генеральна Кредитна угода від 25.12.2012</t>
  </si>
  <si>
    <t>Експортно-імпортний банк Китаю</t>
  </si>
  <si>
    <t xml:space="preserve">ПАТ  "Державна продовольчо-зернова корпорація України"
</t>
  </si>
  <si>
    <t>Фінансування проектів у сфері сільського господарства в рамках виконання вимог Меморандуму про взаєморозуміння щодо співпраці в реалізації пріоритетних проектів у галузі сільського господарства, кредитний договір від 26.12.2012 №201209</t>
  </si>
  <si>
    <t>Фінансування проектів у сфері сільського господарства в рамках виконання вимог Меморандуму про взаєморозуміння щодо співпраці в реалізації пріоритетних проектів у галузі сільського господарства, Генеральний кредитний договір від 26.12.2012 №201210</t>
  </si>
  <si>
    <t>Deutsche Bank AG Schaft</t>
  </si>
  <si>
    <t>Модернизація компресорної станції "Бар" на транзитному трубопроводі "Союз", Кредитний договір від 11.12.2012 №1/1212000351</t>
  </si>
  <si>
    <t>Облігації Укравтодору</t>
  </si>
  <si>
    <t>Фінансування об’єктів будівництва, реконструкції, капітального та поточного ремонту автомобільних доріг загального користування, в тому числі, будівництво транспортної магістралі через річку Дніпро в м. Запоріжжя, за переліком, затвердженим Кабінетом Міністрів України, і придбання дорожньої техніки та обладнання для дочірніх підприємств ПАТ «Державна акціонерна компанія «Автомобільні дороги України»</t>
  </si>
  <si>
    <t>Фінансування об’єктів  будівництва, реконструкції, капітального та поточного ремонту автомобільних доріг загального користування, в тому числі для реалізації проекту будівництва мостового переходу через річку Дніпро в м. Запоріжжі, за переліком, затвердженим Кабінетом Міністрів України, і придбання дорожньої техніки та обладнання для дочірніх підприємств ПАТ «Державна акціонерна компанія «Автомобільні дороги України»</t>
  </si>
  <si>
    <t xml:space="preserve">Міністерство енергетики та вугільної промисловості України
</t>
  </si>
  <si>
    <t>Проект соціально-економічного розвитку "Будівництво першої черги Дністровської ГАЕС у складі трьох агрегатів ", Угода від 16.10.2013 №743/31/2</t>
  </si>
  <si>
    <t>ПАТ АБ "Укргазбанк"</t>
  </si>
  <si>
    <t xml:space="preserve">Департамент енергетики, транспорту та зв'язку Вінницької міської ради
</t>
  </si>
  <si>
    <t>Проект соціально-економічного розвитку "По оновленню рухомого складу автобусного і тролейбусного парків", Угода від 22.11.2013 №20-10/2013</t>
  </si>
  <si>
    <t>Облігації Державної іпотечної установи</t>
  </si>
  <si>
    <t xml:space="preserve">Державна іпотечна установа
</t>
  </si>
  <si>
    <t>Облігації ПАТ "НАК "Нафтогаз"</t>
  </si>
  <si>
    <t>ПАТ "Ощадбанк"</t>
  </si>
  <si>
    <t xml:space="preserve"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
</t>
  </si>
  <si>
    <t>Проект соціально-економічного розвитку "Будівництво сучасного лікувально-діагностичного комплексу Національної дитячої спеціалізованої лікарні "Охматдит" по вул. Чорновола,28/1, у Шевченківському районі м.Києва ", Угода від 30.12.2013 №777/31/2</t>
  </si>
  <si>
    <t xml:space="preserve">Управління капітального будівництва Херсонської міської ради
</t>
  </si>
  <si>
    <t>Проект соціально-економічного розвитку "Будівництво шляхопроводу по просп. Адмірала Сенявіна- вул. Залаегерсег у м. Херсоні", Угода від 17.12.2013 №1712-13</t>
  </si>
  <si>
    <t xml:space="preserve">Департамент капітального будівництва Вінницької міської ради
</t>
  </si>
  <si>
    <t>Проект соціально-економічного розвитку "Будівництво вул. Келецької та трамвайної лінії від вул.Квятека до автовокзалу "Західний" в м.Вінниці", Угода від 25.12.2013 №22-Ю/2013</t>
  </si>
  <si>
    <t xml:space="preserve">Державне агентство з інвестицій та управління національними проектами  України
</t>
  </si>
  <si>
    <t>Проект соціально-економічного розвитку "Реалізація ІІ етапу Національного проекту "Відкритий світ" у частині технічного забезпечення шкіл навчальним обладнанням", договір від 27.12.2013 №15-К/13-VIP</t>
  </si>
  <si>
    <t>ВАТ "Газпромбанк"</t>
  </si>
  <si>
    <t>Поповнення оборотного капіталу, додаткова Угода від 27.12.2013</t>
  </si>
  <si>
    <t>Європейський інвестиційний банк</t>
  </si>
  <si>
    <t xml:space="preserve">Державна адміністрація залізничного транспорту України </t>
  </si>
  <si>
    <t>Проект будівництва Бескидського тунелю, Фінансова угода від 07.05.2014 № 81.421</t>
  </si>
  <si>
    <t>Експортно-імпортний банк Китаю **</t>
  </si>
  <si>
    <t>ДП «Дирекція з будівництва   та   управління  національного  проекту  «Повітряний експрес»  та  інших  інфраструктурних об'єктів Київського регіону»</t>
  </si>
  <si>
    <t>Організація залізничного пасажирського сполучення м.Київ- міжнародний аеропорт "Бориспіль", Кредитний договір від 05.07.2011 №BLA201123</t>
  </si>
  <si>
    <t>Європейський банк реконструкції  та розвитку</t>
  </si>
  <si>
    <t>Державне підприємство «Національна атомна енергогенеруюча компанія «Енергоатом»</t>
  </si>
  <si>
    <t>Комплексна (зведена) програма підвищення рівня безпеки енергоблоків атомних електростанцій</t>
  </si>
  <si>
    <t>Європейське  співтовариствое з атомної енергії</t>
  </si>
  <si>
    <t>ПАТ "Укрексімбанк"</t>
  </si>
  <si>
    <t>Державна акціонерна холдінгова компанія "Артем"</t>
  </si>
  <si>
    <t>Програма  підвищення обороноздатності і безпеки держави та задоволення невідкладних потреб Збройних Сил у частині виготовлення комбінованого пристрою викиду хибних цілей "Адрос" КУВ 26-50 і його модифікацій, а також 125-міліметрового пострілу з керованою ракетою (виріб 621)"</t>
  </si>
  <si>
    <t>Дочірнє підприємство Державної компанії "Укрспецекспорт" державне госпрозрахункове зовнішньоторгівельне підприємство "Спецтехноекспорт"</t>
  </si>
  <si>
    <t>Програми підвищення обороноздатності і безпеки держави в частині створення сучасної системи висвітлення надводної обстановки</t>
  </si>
  <si>
    <t>Формування стабілізаційного (резервного) енергетичного фонду</t>
  </si>
  <si>
    <t>***Європейський банк реконструкції  та розвитку</t>
  </si>
  <si>
    <t>Публічне акціонерне товариство «Укргідроенерго»</t>
  </si>
  <si>
    <t>Проект "Реабілітація гідроелектростанцій"</t>
  </si>
  <si>
    <t xml:space="preserve">Державне підприємство  "Житомирський бронетанковий завод"
</t>
  </si>
  <si>
    <t>Програма підвищення обороноздатності та безпеки держави України</t>
  </si>
  <si>
    <t xml:space="preserve">Державне підприємство  "Харківський завод спеціальних машин"
</t>
  </si>
  <si>
    <t xml:space="preserve">Державне підприємство "Харківське конструкторське бюро з машинобудування імені О.О. Морозова"
</t>
  </si>
  <si>
    <t xml:space="preserve">Державне підприємство "Шепетівський ремонтний завод"
</t>
  </si>
  <si>
    <t xml:space="preserve">Державне підприємство "Жулянський машинобудівний завод"ВІЗАР"
</t>
  </si>
  <si>
    <t xml:space="preserve">Державне підприємство "Одеський авіаційний завод"
</t>
  </si>
  <si>
    <t xml:space="preserve">Державне підприємство "Харківський бронетанковий завод"
</t>
  </si>
  <si>
    <t xml:space="preserve">Державне підприємство "Миколаївський бронетанковий завод"
</t>
  </si>
  <si>
    <t xml:space="preserve">Державне підприємство"Харківський автомобільний завод"
</t>
  </si>
  <si>
    <t xml:space="preserve">Товариство з обмеженою відповідальністю «Українська бронетехніка»
</t>
  </si>
  <si>
    <t xml:space="preserve">Державне підприємство  "Львівський бронетанковий завод"
</t>
  </si>
  <si>
    <t xml:space="preserve">Публічне акціонерне товариство «Національна акціонерна компанія "Нафтогаз України»
</t>
  </si>
  <si>
    <t>Доформування стабілізаційного (резервного) енергетичного фонду</t>
  </si>
  <si>
    <t>*гривненивий еквівалент розраховується виходячи з дати набрання чинності угоди</t>
  </si>
  <si>
    <t>**Гарантійна Угода від 16.06.2011 (зареєстрована у Мінфіні 15.12.2014 №13010-05/132)</t>
  </si>
  <si>
    <t>*** Гарантійна угода набула чинності 21.03.2016</t>
  </si>
  <si>
    <t>ДП "Харківське державне авіаційне виробниче підприємство"</t>
  </si>
  <si>
    <t>ПАТ "Лисичанськвугілля"</t>
  </si>
  <si>
    <t>ПАТ "Укртрансгаз"</t>
  </si>
  <si>
    <t>Інформація про надані державні гарантії з 2004 року (станом на 01.07.2017)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</si>
</sst>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name val="Arial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8"/>
      <color indexed="8"/>
      <name val="Tahoma"/>
      <family val="2"/>
      <charset val="204"/>
    </font>
    <font>
      <sz val="8"/>
      <name val="Tahoma"/>
      <family val="2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ahoma"/>
      <family val="2"/>
      <charset val="204"/>
    </font>
    <font>
      <i/>
      <sz val="8"/>
      <name val="Tahoma"/>
      <family val="2"/>
      <charset val="204"/>
    </font>
    <font>
      <sz val="10"/>
      <name val="Tahoma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wrapText="1"/>
    </xf>
    <xf numFmtId="0" fontId="10" fillId="0" borderId="0"/>
  </cellStyleXfs>
  <cellXfs count="130">
    <xf numFmtId="0" fontId="0" fillId="0" borderId="0" xfId="0">
      <alignment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wrapText="1"/>
    </xf>
    <xf numFmtId="3" fontId="3" fillId="3" borderId="11" xfId="0" applyNumberFormat="1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3" fontId="7" fillId="0" borderId="7" xfId="0" applyNumberFormat="1" applyFont="1" applyFill="1" applyBorder="1" applyAlignment="1">
      <alignment vertical="top" wrapText="1"/>
    </xf>
    <xf numFmtId="3" fontId="4" fillId="4" borderId="12" xfId="0" applyNumberFormat="1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3" fontId="7" fillId="2" borderId="7" xfId="0" applyNumberFormat="1" applyFont="1" applyFill="1" applyBorder="1" applyAlignment="1">
      <alignment vertical="top" wrapText="1"/>
    </xf>
    <xf numFmtId="3" fontId="4" fillId="2" borderId="12" xfId="0" applyNumberFormat="1" applyFont="1" applyFill="1" applyBorder="1" applyAlignment="1">
      <alignment horizontal="right" vertical="top" wrapText="1"/>
    </xf>
    <xf numFmtId="0" fontId="7" fillId="2" borderId="13" xfId="0" applyFont="1" applyFill="1" applyBorder="1" applyAlignment="1">
      <alignment horizontal="left" vertical="top" wrapText="1"/>
    </xf>
    <xf numFmtId="3" fontId="7" fillId="2" borderId="15" xfId="0" applyNumberFormat="1" applyFont="1" applyFill="1" applyBorder="1" applyAlignment="1">
      <alignment horizontal="right" vertical="top" wrapText="1"/>
    </xf>
    <xf numFmtId="3" fontId="4" fillId="2" borderId="16" xfId="0" applyNumberFormat="1" applyFont="1" applyFill="1" applyBorder="1" applyAlignment="1">
      <alignment horizontal="right" vertical="top" wrapText="1"/>
    </xf>
    <xf numFmtId="3" fontId="7" fillId="2" borderId="7" xfId="0" applyNumberFormat="1" applyFont="1" applyFill="1" applyBorder="1" applyAlignment="1">
      <alignment horizontal="right" vertical="top" wrapText="1"/>
    </xf>
    <xf numFmtId="0" fontId="7" fillId="2" borderId="19" xfId="0" applyFont="1" applyFill="1" applyBorder="1" applyAlignment="1">
      <alignment vertical="top" wrapText="1"/>
    </xf>
    <xf numFmtId="0" fontId="7" fillId="2" borderId="20" xfId="0" applyFont="1" applyFill="1" applyBorder="1" applyAlignment="1">
      <alignment vertical="top" wrapText="1"/>
    </xf>
    <xf numFmtId="0" fontId="7" fillId="2" borderId="21" xfId="0" applyFont="1" applyFill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0" fontId="7" fillId="0" borderId="20" xfId="0" applyFont="1" applyFill="1" applyBorder="1" applyAlignment="1">
      <alignment vertical="top" wrapText="1"/>
    </xf>
    <xf numFmtId="0" fontId="7" fillId="0" borderId="21" xfId="0" applyFont="1" applyFill="1" applyBorder="1" applyAlignment="1">
      <alignment vertical="top" wrapText="1"/>
    </xf>
    <xf numFmtId="0" fontId="7" fillId="0" borderId="26" xfId="0" applyFont="1" applyFill="1" applyBorder="1" applyAlignment="1">
      <alignment vertical="top" wrapText="1"/>
    </xf>
    <xf numFmtId="0" fontId="7" fillId="0" borderId="26" xfId="0" applyFont="1" applyFill="1" applyBorder="1" applyAlignment="1">
      <alignment horizontal="center" vertical="top" wrapText="1"/>
    </xf>
    <xf numFmtId="3" fontId="7" fillId="0" borderId="27" xfId="0" applyNumberFormat="1" applyFont="1" applyFill="1" applyBorder="1" applyAlignment="1">
      <alignment vertical="top" wrapText="1"/>
    </xf>
    <xf numFmtId="0" fontId="7" fillId="0" borderId="28" xfId="0" applyFont="1" applyFill="1" applyBorder="1" applyAlignment="1">
      <alignment vertical="top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3" fontId="7" fillId="0" borderId="15" xfId="0" applyNumberFormat="1" applyFont="1" applyFill="1" applyBorder="1" applyAlignment="1">
      <alignment vertical="top" wrapText="1"/>
    </xf>
    <xf numFmtId="0" fontId="7" fillId="0" borderId="15" xfId="0" applyFont="1" applyFill="1" applyBorder="1" applyAlignment="1">
      <alignment horizontal="left" vertical="top" wrapText="1"/>
    </xf>
    <xf numFmtId="3" fontId="7" fillId="0" borderId="7" xfId="0" applyNumberFormat="1" applyFont="1" applyFill="1" applyBorder="1" applyAlignment="1">
      <alignment horizontal="right" vertical="top" wrapText="1"/>
    </xf>
    <xf numFmtId="0" fontId="4" fillId="2" borderId="1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3" fontId="4" fillId="0" borderId="29" xfId="0" applyNumberFormat="1" applyFont="1" applyBorder="1" applyAlignment="1">
      <alignment horizontal="right" vertical="top" wrapText="1"/>
    </xf>
    <xf numFmtId="3" fontId="4" fillId="2" borderId="29" xfId="0" applyNumberFormat="1" applyFont="1" applyFill="1" applyBorder="1" applyAlignment="1">
      <alignment horizontal="right" vertical="top" wrapText="1"/>
    </xf>
    <xf numFmtId="3" fontId="3" fillId="3" borderId="30" xfId="0" applyNumberFormat="1" applyFont="1" applyFill="1" applyBorder="1" applyAlignment="1">
      <alignment vertical="top" wrapText="1"/>
    </xf>
    <xf numFmtId="0" fontId="7" fillId="0" borderId="31" xfId="0" applyFont="1" applyFill="1" applyBorder="1" applyAlignment="1">
      <alignment vertical="top" wrapText="1"/>
    </xf>
    <xf numFmtId="0" fontId="7" fillId="0" borderId="32" xfId="0" applyFont="1" applyFill="1" applyBorder="1" applyAlignment="1">
      <alignment vertical="top" wrapText="1"/>
    </xf>
    <xf numFmtId="3" fontId="4" fillId="4" borderId="33" xfId="0" applyNumberFormat="1" applyFont="1" applyFill="1" applyBorder="1" applyAlignment="1">
      <alignment horizontal="right" vertical="top" wrapText="1"/>
    </xf>
    <xf numFmtId="0" fontId="7" fillId="0" borderId="34" xfId="0" applyFont="1" applyFill="1" applyBorder="1" applyAlignment="1">
      <alignment vertical="top" wrapText="1"/>
    </xf>
    <xf numFmtId="0" fontId="7" fillId="0" borderId="35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15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3" fontId="4" fillId="4" borderId="16" xfId="0" applyNumberFormat="1" applyFont="1" applyFill="1" applyBorder="1" applyAlignment="1">
      <alignment horizontal="right" vertical="top" wrapText="1"/>
    </xf>
    <xf numFmtId="3" fontId="3" fillId="3" borderId="36" xfId="0" applyNumberFormat="1" applyFont="1" applyFill="1" applyBorder="1" applyAlignment="1">
      <alignment vertical="top" wrapText="1"/>
    </xf>
    <xf numFmtId="0" fontId="7" fillId="0" borderId="24" xfId="0" applyFont="1" applyFill="1" applyBorder="1" applyAlignment="1">
      <alignment vertical="top" wrapText="1"/>
    </xf>
    <xf numFmtId="0" fontId="7" fillId="0" borderId="37" xfId="0" applyFont="1" applyFill="1" applyBorder="1" applyAlignment="1">
      <alignment vertical="top" wrapText="1"/>
    </xf>
    <xf numFmtId="0" fontId="7" fillId="0" borderId="25" xfId="0" applyFont="1" applyFill="1" applyBorder="1" applyAlignment="1">
      <alignment vertical="top" wrapText="1"/>
    </xf>
    <xf numFmtId="0" fontId="7" fillId="0" borderId="25" xfId="0" applyFont="1" applyFill="1" applyBorder="1" applyAlignment="1">
      <alignment horizontal="center" vertical="top" wrapText="1"/>
    </xf>
    <xf numFmtId="3" fontId="7" fillId="0" borderId="37" xfId="0" applyNumberFormat="1" applyFont="1" applyFill="1" applyBorder="1" applyAlignment="1">
      <alignment horizontal="right" vertical="top" wrapText="1"/>
    </xf>
    <xf numFmtId="164" fontId="4" fillId="4" borderId="6" xfId="0" applyNumberFormat="1" applyFont="1" applyFill="1" applyBorder="1" applyAlignment="1">
      <alignment horizontal="right" vertical="top" wrapText="1"/>
    </xf>
    <xf numFmtId="164" fontId="4" fillId="2" borderId="6" xfId="0" applyNumberFormat="1" applyFont="1" applyFill="1" applyBorder="1" applyAlignment="1">
      <alignment horizontal="right" vertical="top" wrapText="1"/>
    </xf>
    <xf numFmtId="164" fontId="4" fillId="4" borderId="14" xfId="0" applyNumberFormat="1" applyFont="1" applyFill="1" applyBorder="1" applyAlignment="1">
      <alignment horizontal="right" vertical="top" wrapText="1"/>
    </xf>
    <xf numFmtId="0" fontId="7" fillId="2" borderId="26" xfId="0" applyFont="1" applyFill="1" applyBorder="1" applyAlignment="1">
      <alignment vertical="top" wrapText="1"/>
    </xf>
    <xf numFmtId="0" fontId="7" fillId="2" borderId="31" xfId="0" applyFont="1" applyFill="1" applyBorder="1" applyAlignment="1">
      <alignment vertical="top" wrapText="1"/>
    </xf>
    <xf numFmtId="0" fontId="7" fillId="2" borderId="32" xfId="0" applyFont="1" applyFill="1" applyBorder="1" applyAlignment="1">
      <alignment vertical="top" wrapText="1"/>
    </xf>
    <xf numFmtId="3" fontId="7" fillId="2" borderId="27" xfId="0" applyNumberFormat="1" applyFont="1" applyFill="1" applyBorder="1" applyAlignment="1">
      <alignment vertical="top" wrapText="1"/>
    </xf>
    <xf numFmtId="0" fontId="7" fillId="0" borderId="38" xfId="0" applyFont="1" applyFill="1" applyBorder="1" applyAlignment="1">
      <alignment vertical="top" wrapText="1"/>
    </xf>
    <xf numFmtId="0" fontId="7" fillId="0" borderId="39" xfId="0" applyFont="1" applyFill="1" applyBorder="1" applyAlignment="1">
      <alignment vertical="top" wrapText="1"/>
    </xf>
    <xf numFmtId="3" fontId="7" fillId="0" borderId="40" xfId="0" applyNumberFormat="1" applyFont="1" applyFill="1" applyBorder="1" applyAlignment="1">
      <alignment vertical="top" wrapText="1"/>
    </xf>
    <xf numFmtId="3" fontId="7" fillId="0" borderId="6" xfId="0" applyNumberFormat="1" applyFont="1" applyFill="1" applyBorder="1" applyAlignment="1">
      <alignment vertical="top" wrapText="1"/>
    </xf>
    <xf numFmtId="3" fontId="7" fillId="0" borderId="8" xfId="0" applyNumberFormat="1" applyFont="1" applyFill="1" applyBorder="1" applyAlignment="1">
      <alignment vertical="top" wrapText="1"/>
    </xf>
    <xf numFmtId="3" fontId="7" fillId="2" borderId="6" xfId="0" applyNumberFormat="1" applyFont="1" applyFill="1" applyBorder="1" applyAlignment="1">
      <alignment vertical="top" wrapText="1"/>
    </xf>
    <xf numFmtId="3" fontId="7" fillId="2" borderId="8" xfId="0" applyNumberFormat="1" applyFont="1" applyFill="1" applyBorder="1" applyAlignment="1">
      <alignment vertical="top" wrapText="1"/>
    </xf>
    <xf numFmtId="0" fontId="7" fillId="2" borderId="41" xfId="0" applyFont="1" applyFill="1" applyBorder="1" applyAlignment="1">
      <alignment vertical="top" wrapText="1"/>
    </xf>
    <xf numFmtId="0" fontId="7" fillId="2" borderId="42" xfId="0" applyFont="1" applyFill="1" applyBorder="1" applyAlignment="1">
      <alignment vertical="top" wrapText="1"/>
    </xf>
    <xf numFmtId="0" fontId="7" fillId="2" borderId="42" xfId="0" applyFont="1" applyFill="1" applyBorder="1" applyAlignment="1">
      <alignment horizontal="center" vertical="top" wrapText="1"/>
    </xf>
    <xf numFmtId="3" fontId="7" fillId="2" borderId="42" xfId="0" applyNumberFormat="1" applyFont="1" applyFill="1" applyBorder="1" applyAlignment="1">
      <alignment vertical="top" wrapText="1"/>
    </xf>
    <xf numFmtId="3" fontId="7" fillId="2" borderId="43" xfId="0" applyNumberFormat="1" applyFont="1" applyFill="1" applyBorder="1" applyAlignment="1">
      <alignment vertical="top" wrapText="1"/>
    </xf>
    <xf numFmtId="4" fontId="3" fillId="3" borderId="36" xfId="0" applyNumberFormat="1" applyFont="1" applyFill="1" applyBorder="1" applyAlignment="1">
      <alignment vertical="top" wrapText="1"/>
    </xf>
    <xf numFmtId="4" fontId="7" fillId="0" borderId="6" xfId="0" applyNumberFormat="1" applyFont="1" applyFill="1" applyBorder="1" applyAlignment="1">
      <alignment vertical="top" wrapText="1"/>
    </xf>
    <xf numFmtId="4" fontId="7" fillId="0" borderId="8" xfId="0" applyNumberFormat="1" applyFont="1" applyFill="1" applyBorder="1" applyAlignment="1">
      <alignment vertical="top" wrapText="1"/>
    </xf>
    <xf numFmtId="4" fontId="7" fillId="2" borderId="6" xfId="0" applyNumberFormat="1" applyFont="1" applyFill="1" applyBorder="1" applyAlignment="1">
      <alignment vertical="top" wrapText="1"/>
    </xf>
    <xf numFmtId="4" fontId="7" fillId="2" borderId="8" xfId="0" applyNumberFormat="1" applyFont="1" applyFill="1" applyBorder="1" applyAlignment="1">
      <alignment vertical="top" wrapText="1"/>
    </xf>
    <xf numFmtId="0" fontId="7" fillId="0" borderId="41" xfId="0" applyFont="1" applyFill="1" applyBorder="1" applyAlignment="1">
      <alignment vertical="top" wrapText="1"/>
    </xf>
    <xf numFmtId="0" fontId="7" fillId="0" borderId="42" xfId="0" applyFont="1" applyFill="1" applyBorder="1" applyAlignment="1">
      <alignment horizontal="center" vertical="top" wrapText="1"/>
    </xf>
    <xf numFmtId="4" fontId="7" fillId="0" borderId="42" xfId="0" applyNumberFormat="1" applyFont="1" applyFill="1" applyBorder="1" applyAlignment="1">
      <alignment vertical="top" wrapText="1"/>
    </xf>
    <xf numFmtId="4" fontId="7" fillId="0" borderId="43" xfId="0" applyNumberFormat="1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4" fontId="7" fillId="0" borderId="0" xfId="0" applyNumberFormat="1" applyFont="1" applyFill="1" applyBorder="1" applyAlignment="1">
      <alignment vertical="top" wrapText="1"/>
    </xf>
    <xf numFmtId="0" fontId="9" fillId="0" borderId="0" xfId="0" applyFont="1" applyAlignment="1">
      <alignment horizontal="center" wrapText="1"/>
    </xf>
    <xf numFmtId="0" fontId="0" fillId="2" borderId="0" xfId="0" applyFill="1" applyAlignment="1">
      <alignment horizontal="center" wrapText="1"/>
    </xf>
    <xf numFmtId="0" fontId="8" fillId="0" borderId="0" xfId="0" applyFont="1" applyAlignment="1">
      <alignment horizontal="left" wrapText="1"/>
    </xf>
    <xf numFmtId="0" fontId="7" fillId="2" borderId="14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6" xfId="0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4" fontId="4" fillId="0" borderId="6" xfId="0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 vertical="top" wrapText="1"/>
    </xf>
    <xf numFmtId="0" fontId="7" fillId="0" borderId="44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3" borderId="23" xfId="0" applyFont="1" applyFill="1" applyBorder="1" applyAlignment="1">
      <alignment horizontal="center" vertical="top" wrapText="1"/>
    </xf>
    <xf numFmtId="0" fontId="7" fillId="0" borderId="24" xfId="0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horizontal="center" vertical="top" wrapText="1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V120"/>
  <sheetViews>
    <sheetView showGridLines="0" tabSelected="1" view="pageBreakPreview" topLeftCell="A64" zoomScale="90" zoomScaleNormal="100" zoomScaleSheetLayoutView="90" workbookViewId="0">
      <selection activeCell="J73" sqref="J73"/>
    </sheetView>
  </sheetViews>
  <sheetFormatPr defaultColWidth="15.42578125" defaultRowHeight="12.75" x14ac:dyDescent="0.2"/>
  <cols>
    <col min="1" max="1" width="26.28515625" style="103" bestFit="1" customWidth="1"/>
    <col min="2" max="2" width="46.140625" style="103" customWidth="1"/>
    <col min="3" max="3" width="42.28515625" style="103" customWidth="1"/>
    <col min="4" max="4" width="8.140625" style="98" customWidth="1"/>
    <col min="5" max="5" width="15.42578125" style="103" customWidth="1"/>
    <col min="6" max="6" width="22" style="102" bestFit="1" customWidth="1"/>
    <col min="7" max="16" width="15.42578125" style="102" customWidth="1"/>
    <col min="17" max="16384" width="15.42578125" style="103"/>
  </cols>
  <sheetData>
    <row r="1" spans="1:16" ht="24.75" customHeight="1" x14ac:dyDescent="0.2">
      <c r="A1" s="125" t="s">
        <v>156</v>
      </c>
      <c r="B1" s="125"/>
      <c r="C1" s="125"/>
      <c r="D1" s="125"/>
      <c r="E1" s="125"/>
      <c r="F1" s="125"/>
    </row>
    <row r="2" spans="1:16" s="105" customFormat="1" ht="12.75" customHeight="1" thickBot="1" x14ac:dyDescent="0.25">
      <c r="A2" s="1"/>
      <c r="B2" s="1"/>
      <c r="C2" s="1"/>
      <c r="D2" s="1"/>
      <c r="E2" s="1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s="107" customFormat="1" ht="37.5" customHeight="1" x14ac:dyDescent="0.15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5" t="s">
        <v>5</v>
      </c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s="105" customFormat="1" ht="10.5" customHeight="1" x14ac:dyDescent="0.2">
      <c r="A4" s="6">
        <v>1</v>
      </c>
      <c r="B4" s="7">
        <v>2</v>
      </c>
      <c r="C4" s="7">
        <v>3</v>
      </c>
      <c r="D4" s="7">
        <v>4</v>
      </c>
      <c r="E4" s="8">
        <v>5</v>
      </c>
      <c r="F4" s="9">
        <v>6</v>
      </c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1:16" s="105" customFormat="1" x14ac:dyDescent="0.2">
      <c r="A5" s="116">
        <v>2004</v>
      </c>
      <c r="B5" s="117"/>
      <c r="C5" s="117"/>
      <c r="D5" s="117"/>
      <c r="E5" s="117"/>
      <c r="F5" s="10">
        <f>F7+F6+F8+F9+F10+F11</f>
        <v>8366584000</v>
      </c>
      <c r="G5" s="104"/>
      <c r="H5" s="104"/>
      <c r="I5" s="104"/>
      <c r="J5" s="104"/>
      <c r="K5" s="104"/>
      <c r="L5" s="104"/>
      <c r="M5" s="104"/>
      <c r="N5" s="104"/>
      <c r="O5" s="104"/>
      <c r="P5" s="104"/>
    </row>
    <row r="6" spans="1:16" s="109" customFormat="1" ht="21" x14ac:dyDescent="0.2">
      <c r="A6" s="11" t="s">
        <v>6</v>
      </c>
      <c r="B6" s="12" t="s">
        <v>7</v>
      </c>
      <c r="C6" s="13" t="s">
        <v>8</v>
      </c>
      <c r="D6" s="14" t="s">
        <v>9</v>
      </c>
      <c r="E6" s="15">
        <v>120000000</v>
      </c>
      <c r="F6" s="16">
        <v>637416000</v>
      </c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6" ht="21" x14ac:dyDescent="0.2">
      <c r="A7" s="17" t="s">
        <v>6</v>
      </c>
      <c r="B7" s="18" t="s">
        <v>10</v>
      </c>
      <c r="C7" s="19" t="s">
        <v>11</v>
      </c>
      <c r="D7" s="20" t="s">
        <v>9</v>
      </c>
      <c r="E7" s="21">
        <v>42000000</v>
      </c>
      <c r="F7" s="22">
        <v>223720000</v>
      </c>
    </row>
    <row r="8" spans="1:16" ht="21" x14ac:dyDescent="0.2">
      <c r="A8" s="23" t="s">
        <v>12</v>
      </c>
      <c r="B8" s="100" t="s">
        <v>10</v>
      </c>
      <c r="C8" s="19" t="s">
        <v>13</v>
      </c>
      <c r="D8" s="20" t="s">
        <v>9</v>
      </c>
      <c r="E8" s="24">
        <v>83000000</v>
      </c>
      <c r="F8" s="25">
        <v>441228000</v>
      </c>
    </row>
    <row r="9" spans="1:16" ht="23.45" customHeight="1" x14ac:dyDescent="0.2">
      <c r="A9" s="17" t="s">
        <v>14</v>
      </c>
      <c r="B9" s="18" t="s">
        <v>15</v>
      </c>
      <c r="C9" s="18" t="s">
        <v>16</v>
      </c>
      <c r="D9" s="20" t="s">
        <v>9</v>
      </c>
      <c r="E9" s="26">
        <v>150000000</v>
      </c>
      <c r="F9" s="22">
        <v>795930000</v>
      </c>
    </row>
    <row r="10" spans="1:16" s="109" customFormat="1" ht="31.5" x14ac:dyDescent="0.2">
      <c r="A10" s="11" t="s">
        <v>17</v>
      </c>
      <c r="B10" s="12" t="s">
        <v>7</v>
      </c>
      <c r="C10" s="12" t="s">
        <v>18</v>
      </c>
      <c r="D10" s="14" t="s">
        <v>9</v>
      </c>
      <c r="E10" s="15">
        <v>700000000</v>
      </c>
      <c r="F10" s="16">
        <v>3714690000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08"/>
    </row>
    <row r="11" spans="1:16" s="109" customFormat="1" ht="31.5" x14ac:dyDescent="0.2">
      <c r="A11" s="11" t="s">
        <v>19</v>
      </c>
      <c r="B11" s="12" t="s">
        <v>20</v>
      </c>
      <c r="C11" s="12" t="s">
        <v>21</v>
      </c>
      <c r="D11" s="14" t="s">
        <v>9</v>
      </c>
      <c r="E11" s="15">
        <v>480000000</v>
      </c>
      <c r="F11" s="16">
        <v>2553600000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</row>
    <row r="12" spans="1:16" s="105" customFormat="1" x14ac:dyDescent="0.2">
      <c r="A12" s="123">
        <v>2005</v>
      </c>
      <c r="B12" s="124"/>
      <c r="C12" s="124"/>
      <c r="D12" s="124"/>
      <c r="E12" s="124"/>
      <c r="F12" s="10">
        <f>F13+F14</f>
        <v>661063099.63999999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</row>
    <row r="13" spans="1:16" ht="21" x14ac:dyDescent="0.2">
      <c r="A13" s="27" t="s">
        <v>6</v>
      </c>
      <c r="B13" s="28" t="s">
        <v>22</v>
      </c>
      <c r="C13" s="29" t="s">
        <v>23</v>
      </c>
      <c r="D13" s="20" t="s">
        <v>24</v>
      </c>
      <c r="E13" s="21">
        <v>25755133</v>
      </c>
      <c r="F13" s="22">
        <v>156063099.63999999</v>
      </c>
    </row>
    <row r="14" spans="1:16" s="109" customFormat="1" ht="31.5" x14ac:dyDescent="0.2">
      <c r="A14" s="30" t="s">
        <v>19</v>
      </c>
      <c r="B14" s="31" t="s">
        <v>20</v>
      </c>
      <c r="C14" s="32" t="s">
        <v>25</v>
      </c>
      <c r="D14" s="14" t="s">
        <v>9</v>
      </c>
      <c r="E14" s="15">
        <v>100000000</v>
      </c>
      <c r="F14" s="16">
        <v>505000000</v>
      </c>
      <c r="G14" s="108"/>
      <c r="H14" s="108"/>
      <c r="I14" s="108"/>
      <c r="J14" s="108"/>
      <c r="K14" s="108"/>
      <c r="L14" s="108"/>
      <c r="M14" s="108"/>
      <c r="N14" s="108"/>
      <c r="O14" s="108"/>
      <c r="P14" s="108"/>
    </row>
    <row r="15" spans="1:16" s="105" customFormat="1" x14ac:dyDescent="0.2">
      <c r="A15" s="126">
        <v>2006</v>
      </c>
      <c r="B15" s="127"/>
      <c r="C15" s="127"/>
      <c r="D15" s="127"/>
      <c r="E15" s="127"/>
      <c r="F15" s="10">
        <f>F16+F17+F18</f>
        <v>3520578289.0599999</v>
      </c>
      <c r="G15" s="104"/>
      <c r="H15" s="104"/>
      <c r="I15" s="104"/>
      <c r="J15" s="104"/>
      <c r="K15" s="104"/>
      <c r="L15" s="104"/>
      <c r="M15" s="104"/>
      <c r="N15" s="104"/>
      <c r="O15" s="104"/>
      <c r="P15" s="104"/>
    </row>
    <row r="16" spans="1:16" s="109" customFormat="1" ht="21" x14ac:dyDescent="0.2">
      <c r="A16" s="11" t="s">
        <v>26</v>
      </c>
      <c r="B16" s="12" t="s">
        <v>27</v>
      </c>
      <c r="C16" s="12" t="s">
        <v>28</v>
      </c>
      <c r="D16" s="14" t="s">
        <v>9</v>
      </c>
      <c r="E16" s="15">
        <v>154500000</v>
      </c>
      <c r="F16" s="16">
        <v>780225000</v>
      </c>
      <c r="G16" s="108"/>
      <c r="H16" s="108"/>
      <c r="I16" s="108"/>
      <c r="J16" s="108"/>
      <c r="K16" s="108"/>
      <c r="L16" s="108"/>
      <c r="M16" s="108"/>
      <c r="N16" s="108"/>
      <c r="O16" s="108"/>
      <c r="P16" s="108"/>
    </row>
    <row r="17" spans="1:16" s="109" customFormat="1" ht="31.5" x14ac:dyDescent="0.2">
      <c r="A17" s="11" t="s">
        <v>29</v>
      </c>
      <c r="B17" s="12" t="s">
        <v>20</v>
      </c>
      <c r="C17" s="12" t="s">
        <v>30</v>
      </c>
      <c r="D17" s="14" t="s">
        <v>24</v>
      </c>
      <c r="E17" s="15">
        <v>279886635</v>
      </c>
      <c r="F17" s="16">
        <v>1740353289.0599999</v>
      </c>
      <c r="G17" s="108"/>
      <c r="H17" s="108"/>
      <c r="I17" s="108"/>
      <c r="J17" s="108"/>
      <c r="K17" s="108"/>
      <c r="L17" s="108"/>
      <c r="M17" s="108"/>
      <c r="N17" s="108"/>
      <c r="O17" s="108"/>
      <c r="P17" s="108"/>
    </row>
    <row r="18" spans="1:16" s="110" customFormat="1" ht="17.45" customHeight="1" x14ac:dyDescent="0.2">
      <c r="A18" s="11" t="s">
        <v>31</v>
      </c>
      <c r="B18" s="12" t="s">
        <v>32</v>
      </c>
      <c r="C18" s="101" t="s">
        <v>33</v>
      </c>
      <c r="D18" s="14" t="s">
        <v>34</v>
      </c>
      <c r="E18" s="15">
        <v>1000000000</v>
      </c>
      <c r="F18" s="16">
        <v>1000000000</v>
      </c>
      <c r="G18" s="108"/>
      <c r="H18" s="108"/>
      <c r="I18" s="108"/>
      <c r="J18" s="108"/>
      <c r="K18" s="108"/>
      <c r="L18" s="108"/>
      <c r="M18" s="108"/>
      <c r="N18" s="108"/>
      <c r="O18" s="108"/>
      <c r="P18" s="108"/>
    </row>
    <row r="19" spans="1:16" s="105" customFormat="1" x14ac:dyDescent="0.2">
      <c r="A19" s="116">
        <v>2007</v>
      </c>
      <c r="B19" s="117"/>
      <c r="C19" s="117"/>
      <c r="D19" s="117"/>
      <c r="E19" s="117"/>
      <c r="F19" s="10">
        <f>F20+F21+F22+F23</f>
        <v>5891795600</v>
      </c>
      <c r="G19" s="104"/>
      <c r="H19" s="104"/>
      <c r="I19" s="104"/>
      <c r="J19" s="104"/>
      <c r="K19" s="104"/>
      <c r="L19" s="104"/>
      <c r="M19" s="104"/>
      <c r="N19" s="104"/>
      <c r="O19" s="104"/>
      <c r="P19" s="104"/>
    </row>
    <row r="20" spans="1:16" s="109" customFormat="1" ht="58.5" customHeight="1" x14ac:dyDescent="0.2">
      <c r="A20" s="128" t="s">
        <v>35</v>
      </c>
      <c r="B20" s="121" t="s">
        <v>20</v>
      </c>
      <c r="C20" s="33" t="s">
        <v>36</v>
      </c>
      <c r="D20" s="34" t="s">
        <v>9</v>
      </c>
      <c r="E20" s="35">
        <v>465000000</v>
      </c>
      <c r="F20" s="16">
        <v>2348250000</v>
      </c>
      <c r="G20" s="108"/>
      <c r="H20" s="108"/>
      <c r="I20" s="108"/>
      <c r="J20" s="108"/>
      <c r="K20" s="108"/>
      <c r="L20" s="108"/>
      <c r="M20" s="108"/>
      <c r="N20" s="108"/>
      <c r="O20" s="108"/>
      <c r="P20" s="108"/>
    </row>
    <row r="21" spans="1:16" s="109" customFormat="1" ht="57.75" customHeight="1" x14ac:dyDescent="0.2">
      <c r="A21" s="129"/>
      <c r="B21" s="122"/>
      <c r="C21" s="33" t="s">
        <v>37</v>
      </c>
      <c r="D21" s="14" t="s">
        <v>9</v>
      </c>
      <c r="E21" s="15">
        <v>465000000</v>
      </c>
      <c r="F21" s="16">
        <v>2348250000</v>
      </c>
      <c r="G21" s="108"/>
      <c r="H21" s="108"/>
      <c r="I21" s="108"/>
      <c r="J21" s="108"/>
      <c r="K21" s="108"/>
      <c r="L21" s="108"/>
      <c r="M21" s="108"/>
      <c r="N21" s="108"/>
      <c r="O21" s="108"/>
      <c r="P21" s="108"/>
    </row>
    <row r="22" spans="1:16" s="105" customFormat="1" ht="21" x14ac:dyDescent="0.2">
      <c r="A22" s="36" t="s">
        <v>6</v>
      </c>
      <c r="B22" s="33" t="s">
        <v>38</v>
      </c>
      <c r="C22" s="33" t="s">
        <v>39</v>
      </c>
      <c r="D22" s="34" t="s">
        <v>24</v>
      </c>
      <c r="E22" s="35">
        <v>26000000</v>
      </c>
      <c r="F22" s="16">
        <v>195295600</v>
      </c>
      <c r="G22" s="104"/>
      <c r="H22" s="104"/>
      <c r="I22" s="104"/>
      <c r="J22" s="104"/>
      <c r="K22" s="104"/>
      <c r="L22" s="104"/>
      <c r="M22" s="104"/>
      <c r="N22" s="104"/>
      <c r="O22" s="104"/>
      <c r="P22" s="104"/>
    </row>
    <row r="23" spans="1:16" s="109" customFormat="1" x14ac:dyDescent="0.2">
      <c r="A23" s="37" t="s">
        <v>31</v>
      </c>
      <c r="B23" s="101" t="s">
        <v>32</v>
      </c>
      <c r="C23" s="101" t="s">
        <v>33</v>
      </c>
      <c r="D23" s="38" t="s">
        <v>34</v>
      </c>
      <c r="E23" s="39">
        <v>1000000000</v>
      </c>
      <c r="F23" s="16">
        <v>1000000000</v>
      </c>
      <c r="G23" s="108"/>
      <c r="H23" s="108"/>
      <c r="I23" s="108"/>
      <c r="J23" s="108"/>
      <c r="K23" s="108"/>
      <c r="L23" s="108"/>
      <c r="M23" s="108"/>
      <c r="N23" s="108"/>
      <c r="O23" s="108"/>
      <c r="P23" s="108"/>
    </row>
    <row r="24" spans="1:16" s="105" customFormat="1" x14ac:dyDescent="0.2">
      <c r="A24" s="116">
        <v>2008</v>
      </c>
      <c r="B24" s="117"/>
      <c r="C24" s="117"/>
      <c r="D24" s="117"/>
      <c r="E24" s="117"/>
      <c r="F24" s="10">
        <f>F25</f>
        <v>1000000000</v>
      </c>
      <c r="G24" s="104"/>
      <c r="H24" s="104"/>
      <c r="I24" s="104"/>
      <c r="J24" s="104"/>
      <c r="K24" s="104"/>
      <c r="L24" s="104"/>
      <c r="M24" s="104"/>
      <c r="N24" s="104"/>
      <c r="O24" s="104"/>
      <c r="P24" s="104"/>
    </row>
    <row r="25" spans="1:16" s="105" customFormat="1" x14ac:dyDescent="0.2">
      <c r="A25" s="37" t="s">
        <v>31</v>
      </c>
      <c r="B25" s="101" t="s">
        <v>32</v>
      </c>
      <c r="C25" s="40" t="s">
        <v>33</v>
      </c>
      <c r="D25" s="38" t="s">
        <v>34</v>
      </c>
      <c r="E25" s="39">
        <v>1000000000</v>
      </c>
      <c r="F25" s="16">
        <v>1000000000</v>
      </c>
      <c r="G25" s="104"/>
      <c r="H25" s="104"/>
      <c r="I25" s="104"/>
      <c r="J25" s="104"/>
      <c r="K25" s="104"/>
      <c r="L25" s="104"/>
      <c r="M25" s="104"/>
      <c r="N25" s="104"/>
      <c r="O25" s="104"/>
      <c r="P25" s="104"/>
    </row>
    <row r="26" spans="1:16" s="105" customFormat="1" x14ac:dyDescent="0.2">
      <c r="A26" s="116">
        <v>2009</v>
      </c>
      <c r="B26" s="117"/>
      <c r="C26" s="117"/>
      <c r="D26" s="117"/>
      <c r="E26" s="117"/>
      <c r="F26" s="10">
        <f>F27+F28+F29+F30+F31+F32+F33+F34+F35+F36+F37+F38+F39+F40</f>
        <v>32110451857.849998</v>
      </c>
      <c r="G26" s="104"/>
      <c r="H26" s="104"/>
      <c r="I26" s="104"/>
      <c r="J26" s="104"/>
      <c r="K26" s="104"/>
      <c r="L26" s="104"/>
      <c r="M26" s="104"/>
      <c r="N26" s="104"/>
      <c r="O26" s="104"/>
      <c r="P26" s="104"/>
    </row>
    <row r="27" spans="1:16" ht="21" x14ac:dyDescent="0.2">
      <c r="A27" s="17" t="s">
        <v>40</v>
      </c>
      <c r="B27" s="18" t="s">
        <v>41</v>
      </c>
      <c r="C27" s="18" t="s">
        <v>42</v>
      </c>
      <c r="D27" s="20" t="s">
        <v>9</v>
      </c>
      <c r="E27" s="21">
        <v>292433560</v>
      </c>
      <c r="F27" s="22">
        <v>2333795268.9299998</v>
      </c>
    </row>
    <row r="28" spans="1:16" s="109" customFormat="1" ht="16.149999999999999" customHeight="1" x14ac:dyDescent="0.2">
      <c r="A28" s="11" t="s">
        <v>43</v>
      </c>
      <c r="B28" s="12" t="s">
        <v>20</v>
      </c>
      <c r="C28" s="18" t="s">
        <v>44</v>
      </c>
      <c r="D28" s="14" t="s">
        <v>9</v>
      </c>
      <c r="E28" s="15">
        <v>465000000</v>
      </c>
      <c r="F28" s="16">
        <v>3580500000</v>
      </c>
      <c r="G28" s="108"/>
      <c r="H28" s="108"/>
      <c r="I28" s="108"/>
      <c r="J28" s="108"/>
      <c r="K28" s="108"/>
      <c r="L28" s="108"/>
      <c r="M28" s="108"/>
      <c r="N28" s="108"/>
      <c r="O28" s="108"/>
      <c r="P28" s="108"/>
    </row>
    <row r="29" spans="1:16" ht="21" x14ac:dyDescent="0.2">
      <c r="A29" s="17" t="s">
        <v>43</v>
      </c>
      <c r="B29" s="18" t="s">
        <v>45</v>
      </c>
      <c r="C29" s="18" t="s">
        <v>46</v>
      </c>
      <c r="D29" s="20" t="s">
        <v>9</v>
      </c>
      <c r="E29" s="21">
        <v>300000</v>
      </c>
      <c r="F29" s="22">
        <v>2404440</v>
      </c>
    </row>
    <row r="30" spans="1:16" s="109" customFormat="1" ht="57" customHeight="1" x14ac:dyDescent="0.2">
      <c r="A30" s="11" t="s">
        <v>47</v>
      </c>
      <c r="B30" s="12" t="s">
        <v>20</v>
      </c>
      <c r="C30" s="12" t="s">
        <v>48</v>
      </c>
      <c r="D30" s="14" t="s">
        <v>34</v>
      </c>
      <c r="E30" s="41">
        <v>2100000000</v>
      </c>
      <c r="F30" s="16">
        <v>2100000000</v>
      </c>
      <c r="G30" s="108"/>
      <c r="H30" s="108"/>
      <c r="I30" s="108"/>
      <c r="J30" s="108"/>
      <c r="K30" s="108"/>
      <c r="L30" s="108"/>
      <c r="M30" s="108"/>
      <c r="N30" s="108"/>
      <c r="O30" s="108"/>
      <c r="P30" s="108"/>
    </row>
    <row r="31" spans="1:16" s="109" customFormat="1" ht="58.5" customHeight="1" x14ac:dyDescent="0.2">
      <c r="A31" s="11" t="s">
        <v>47</v>
      </c>
      <c r="B31" s="12" t="s">
        <v>49</v>
      </c>
      <c r="C31" s="12" t="s">
        <v>50</v>
      </c>
      <c r="D31" s="14" t="s">
        <v>24</v>
      </c>
      <c r="E31" s="41">
        <v>17000000</v>
      </c>
      <c r="F31" s="16">
        <v>200469474</v>
      </c>
      <c r="G31" s="108"/>
      <c r="H31" s="108"/>
      <c r="I31" s="108"/>
      <c r="J31" s="108"/>
      <c r="K31" s="108"/>
      <c r="L31" s="108"/>
      <c r="M31" s="108"/>
      <c r="N31" s="108"/>
      <c r="O31" s="108"/>
      <c r="P31" s="108"/>
    </row>
    <row r="32" spans="1:16" ht="63" x14ac:dyDescent="0.2">
      <c r="A32" s="23" t="s">
        <v>51</v>
      </c>
      <c r="B32" s="100" t="s">
        <v>153</v>
      </c>
      <c r="C32" s="19" t="s">
        <v>52</v>
      </c>
      <c r="D32" s="42" t="s">
        <v>34</v>
      </c>
      <c r="E32" s="24">
        <v>1620000000</v>
      </c>
      <c r="F32" s="22">
        <v>1620000000</v>
      </c>
    </row>
    <row r="33" spans="1:16" s="109" customFormat="1" ht="42" x14ac:dyDescent="0.2">
      <c r="A33" s="43" t="s">
        <v>53</v>
      </c>
      <c r="B33" s="13" t="s">
        <v>20</v>
      </c>
      <c r="C33" s="13" t="s">
        <v>54</v>
      </c>
      <c r="D33" s="44" t="s">
        <v>34</v>
      </c>
      <c r="E33" s="41">
        <v>1619564450.8199999</v>
      </c>
      <c r="F33" s="16">
        <v>1619564450.8199999</v>
      </c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1:16" ht="63" x14ac:dyDescent="0.2">
      <c r="A34" s="17" t="s">
        <v>55</v>
      </c>
      <c r="B34" s="18" t="s">
        <v>56</v>
      </c>
      <c r="C34" s="18" t="s">
        <v>52</v>
      </c>
      <c r="D34" s="20" t="s">
        <v>34</v>
      </c>
      <c r="E34" s="26">
        <v>858000000</v>
      </c>
      <c r="F34" s="22">
        <v>858000000</v>
      </c>
    </row>
    <row r="35" spans="1:16" ht="47.25" customHeight="1" x14ac:dyDescent="0.2">
      <c r="A35" s="17" t="s">
        <v>57</v>
      </c>
      <c r="B35" s="18" t="s">
        <v>58</v>
      </c>
      <c r="C35" s="18" t="s">
        <v>59</v>
      </c>
      <c r="D35" s="20" t="s">
        <v>9</v>
      </c>
      <c r="E35" s="26">
        <v>1595017000</v>
      </c>
      <c r="F35" s="22">
        <v>12783742251.6</v>
      </c>
    </row>
    <row r="36" spans="1:16" s="109" customFormat="1" ht="67.5" customHeight="1" x14ac:dyDescent="0.2">
      <c r="A36" s="11" t="s">
        <v>60</v>
      </c>
      <c r="B36" s="12" t="s">
        <v>20</v>
      </c>
      <c r="C36" s="12" t="s">
        <v>61</v>
      </c>
      <c r="D36" s="14" t="s">
        <v>34</v>
      </c>
      <c r="E36" s="45">
        <v>737202172.5</v>
      </c>
      <c r="F36" s="16">
        <v>737202172.5</v>
      </c>
      <c r="G36" s="108"/>
      <c r="H36" s="108"/>
      <c r="I36" s="108"/>
      <c r="J36" s="108"/>
      <c r="K36" s="108"/>
      <c r="L36" s="108"/>
      <c r="M36" s="108"/>
      <c r="N36" s="108"/>
      <c r="O36" s="108"/>
      <c r="P36" s="108"/>
    </row>
    <row r="37" spans="1:16" s="109" customFormat="1" ht="66" customHeight="1" x14ac:dyDescent="0.2">
      <c r="A37" s="11" t="s">
        <v>60</v>
      </c>
      <c r="B37" s="12" t="s">
        <v>20</v>
      </c>
      <c r="C37" s="12" t="s">
        <v>62</v>
      </c>
      <c r="D37" s="14" t="s">
        <v>34</v>
      </c>
      <c r="E37" s="41">
        <v>980000000</v>
      </c>
      <c r="F37" s="16">
        <v>980000000</v>
      </c>
      <c r="G37" s="108"/>
      <c r="H37" s="108"/>
      <c r="I37" s="108"/>
      <c r="J37" s="108"/>
      <c r="K37" s="108"/>
      <c r="L37" s="108"/>
      <c r="M37" s="108"/>
      <c r="N37" s="108"/>
      <c r="O37" s="108"/>
      <c r="P37" s="108"/>
    </row>
    <row r="38" spans="1:16" ht="21" x14ac:dyDescent="0.2">
      <c r="A38" s="17" t="s">
        <v>60</v>
      </c>
      <c r="B38" s="18" t="s">
        <v>58</v>
      </c>
      <c r="C38" s="18" t="s">
        <v>63</v>
      </c>
      <c r="D38" s="20" t="s">
        <v>34</v>
      </c>
      <c r="E38" s="46">
        <v>3691756530</v>
      </c>
      <c r="F38" s="22">
        <v>3691756530</v>
      </c>
    </row>
    <row r="39" spans="1:16" s="109" customFormat="1" ht="31.5" x14ac:dyDescent="0.2">
      <c r="A39" s="11" t="s">
        <v>64</v>
      </c>
      <c r="B39" s="12" t="s">
        <v>65</v>
      </c>
      <c r="C39" s="12" t="s">
        <v>66</v>
      </c>
      <c r="D39" s="14" t="s">
        <v>24</v>
      </c>
      <c r="E39" s="41">
        <v>50000000</v>
      </c>
      <c r="F39" s="16">
        <v>600669900</v>
      </c>
      <c r="G39" s="108"/>
      <c r="H39" s="108"/>
      <c r="I39" s="108"/>
      <c r="J39" s="108"/>
      <c r="K39" s="108"/>
      <c r="L39" s="108"/>
      <c r="M39" s="108"/>
      <c r="N39" s="108"/>
      <c r="O39" s="108"/>
      <c r="P39" s="108"/>
    </row>
    <row r="40" spans="1:16" s="109" customFormat="1" ht="46.5" customHeight="1" x14ac:dyDescent="0.2">
      <c r="A40" s="11" t="s">
        <v>67</v>
      </c>
      <c r="B40" s="12" t="s">
        <v>49</v>
      </c>
      <c r="C40" s="18" t="s">
        <v>68</v>
      </c>
      <c r="D40" s="14" t="s">
        <v>24</v>
      </c>
      <c r="E40" s="41">
        <v>85000000</v>
      </c>
      <c r="F40" s="16">
        <v>1002347370</v>
      </c>
      <c r="G40" s="108"/>
      <c r="H40" s="108"/>
      <c r="I40" s="108"/>
      <c r="J40" s="108"/>
      <c r="K40" s="108"/>
      <c r="L40" s="108"/>
      <c r="M40" s="108"/>
      <c r="N40" s="108"/>
      <c r="O40" s="108"/>
      <c r="P40" s="108"/>
    </row>
    <row r="41" spans="1:16" s="105" customFormat="1" x14ac:dyDescent="0.2">
      <c r="A41" s="116">
        <v>2010</v>
      </c>
      <c r="B41" s="117"/>
      <c r="C41" s="117"/>
      <c r="D41" s="117"/>
      <c r="E41" s="117"/>
      <c r="F41" s="47">
        <f>SUM(F42:F44)</f>
        <v>10074258180</v>
      </c>
      <c r="G41" s="104"/>
      <c r="H41" s="104"/>
      <c r="I41" s="104"/>
      <c r="J41" s="104"/>
      <c r="K41" s="104"/>
      <c r="L41" s="104"/>
      <c r="M41" s="104"/>
      <c r="N41" s="104"/>
      <c r="O41" s="104"/>
      <c r="P41" s="104"/>
    </row>
    <row r="42" spans="1:16" s="105" customFormat="1" ht="78" customHeight="1" x14ac:dyDescent="0.2">
      <c r="A42" s="48" t="s">
        <v>69</v>
      </c>
      <c r="B42" s="49" t="s">
        <v>70</v>
      </c>
      <c r="C42" s="33" t="s">
        <v>71</v>
      </c>
      <c r="D42" s="34" t="s">
        <v>9</v>
      </c>
      <c r="E42" s="35">
        <v>568000000</v>
      </c>
      <c r="F42" s="50">
        <v>4497821600</v>
      </c>
      <c r="G42" s="104"/>
      <c r="H42" s="104"/>
      <c r="I42" s="104"/>
      <c r="J42" s="104"/>
      <c r="K42" s="104"/>
      <c r="L42" s="104"/>
      <c r="M42" s="104"/>
      <c r="N42" s="104"/>
      <c r="O42" s="104"/>
      <c r="P42" s="104"/>
    </row>
    <row r="43" spans="1:16" s="105" customFormat="1" ht="69" customHeight="1" x14ac:dyDescent="0.2">
      <c r="A43" s="51" t="s">
        <v>72</v>
      </c>
      <c r="B43" s="52" t="s">
        <v>20</v>
      </c>
      <c r="C43" s="12" t="s">
        <v>73</v>
      </c>
      <c r="D43" s="14" t="s">
        <v>9</v>
      </c>
      <c r="E43" s="15">
        <v>440800000</v>
      </c>
      <c r="F43" s="16">
        <f>E43*7.9387</f>
        <v>3499378960</v>
      </c>
      <c r="G43" s="104"/>
      <c r="H43" s="104"/>
      <c r="I43" s="104"/>
      <c r="J43" s="104"/>
      <c r="K43" s="104"/>
      <c r="L43" s="104"/>
      <c r="M43" s="104"/>
      <c r="N43" s="104"/>
      <c r="O43" s="104"/>
      <c r="P43" s="104"/>
    </row>
    <row r="44" spans="1:16" s="112" customFormat="1" ht="48.75" customHeight="1" x14ac:dyDescent="0.2">
      <c r="A44" s="53" t="s">
        <v>74</v>
      </c>
      <c r="B44" s="54" t="s">
        <v>75</v>
      </c>
      <c r="C44" s="55" t="s">
        <v>76</v>
      </c>
      <c r="D44" s="38" t="s">
        <v>9</v>
      </c>
      <c r="E44" s="39">
        <v>260950000</v>
      </c>
      <c r="F44" s="56">
        <v>2077057620</v>
      </c>
      <c r="G44" s="111"/>
      <c r="H44" s="111"/>
      <c r="I44" s="111"/>
      <c r="J44" s="111"/>
      <c r="K44" s="111"/>
      <c r="L44" s="111"/>
      <c r="M44" s="111"/>
      <c r="N44" s="111"/>
      <c r="O44" s="111"/>
      <c r="P44" s="111"/>
    </row>
    <row r="45" spans="1:16" s="105" customFormat="1" x14ac:dyDescent="0.2">
      <c r="A45" s="116">
        <v>2011</v>
      </c>
      <c r="B45" s="117"/>
      <c r="C45" s="117"/>
      <c r="D45" s="117"/>
      <c r="E45" s="117"/>
      <c r="F45" s="57">
        <f>F46+F47+F48+F49+F50</f>
        <v>12842172100</v>
      </c>
      <c r="G45" s="104"/>
      <c r="H45" s="104"/>
      <c r="I45" s="104"/>
      <c r="J45" s="104"/>
      <c r="K45" s="104"/>
      <c r="L45" s="104"/>
      <c r="M45" s="104"/>
      <c r="N45" s="104"/>
      <c r="O45" s="104"/>
      <c r="P45" s="104"/>
    </row>
    <row r="46" spans="1:16" s="112" customFormat="1" ht="68.25" customHeight="1" x14ac:dyDescent="0.2">
      <c r="A46" s="58" t="s">
        <v>69</v>
      </c>
      <c r="B46" s="59" t="s">
        <v>77</v>
      </c>
      <c r="C46" s="60" t="s">
        <v>78</v>
      </c>
      <c r="D46" s="61" t="s">
        <v>9</v>
      </c>
      <c r="E46" s="62">
        <v>690000000</v>
      </c>
      <c r="F46" s="16">
        <v>5496126000</v>
      </c>
      <c r="G46" s="111"/>
      <c r="H46" s="111"/>
      <c r="I46" s="111"/>
      <c r="J46" s="111"/>
      <c r="K46" s="111"/>
      <c r="L46" s="111"/>
      <c r="M46" s="111"/>
      <c r="N46" s="111"/>
      <c r="O46" s="111"/>
      <c r="P46" s="111"/>
    </row>
    <row r="47" spans="1:16" s="105" customFormat="1" ht="47.25" customHeight="1" x14ac:dyDescent="0.2">
      <c r="A47" s="11" t="s">
        <v>79</v>
      </c>
      <c r="B47" s="12" t="s">
        <v>20</v>
      </c>
      <c r="C47" s="12" t="s">
        <v>80</v>
      </c>
      <c r="D47" s="14" t="s">
        <v>9</v>
      </c>
      <c r="E47" s="63">
        <v>376000000</v>
      </c>
      <c r="F47" s="16">
        <v>2997133600</v>
      </c>
      <c r="G47" s="104"/>
      <c r="H47" s="104"/>
      <c r="I47" s="104"/>
      <c r="J47" s="104"/>
      <c r="K47" s="104"/>
      <c r="L47" s="104"/>
      <c r="M47" s="104"/>
      <c r="N47" s="104"/>
      <c r="O47" s="104"/>
      <c r="P47" s="104"/>
    </row>
    <row r="48" spans="1:16" ht="38.25" customHeight="1" x14ac:dyDescent="0.2">
      <c r="A48" s="17" t="s">
        <v>79</v>
      </c>
      <c r="B48" s="19" t="s">
        <v>81</v>
      </c>
      <c r="C48" s="19" t="s">
        <v>82</v>
      </c>
      <c r="D48" s="20" t="s">
        <v>9</v>
      </c>
      <c r="E48" s="64">
        <v>260000000</v>
      </c>
      <c r="F48" s="22">
        <v>2073682000</v>
      </c>
    </row>
    <row r="49" spans="1:16" s="105" customFormat="1" ht="22.15" customHeight="1" x14ac:dyDescent="0.2">
      <c r="A49" s="53" t="s">
        <v>26</v>
      </c>
      <c r="B49" s="101" t="s">
        <v>27</v>
      </c>
      <c r="C49" s="101" t="s">
        <v>83</v>
      </c>
      <c r="D49" s="38" t="s">
        <v>9</v>
      </c>
      <c r="E49" s="65">
        <v>200000000</v>
      </c>
      <c r="F49" s="16">
        <v>1596140000</v>
      </c>
      <c r="G49" s="104"/>
      <c r="H49" s="104"/>
      <c r="I49" s="104"/>
      <c r="J49" s="104"/>
      <c r="K49" s="104"/>
      <c r="L49" s="104"/>
      <c r="M49" s="104"/>
      <c r="N49" s="104"/>
      <c r="O49" s="104"/>
      <c r="P49" s="104"/>
    </row>
    <row r="50" spans="1:16" s="105" customFormat="1" ht="21" x14ac:dyDescent="0.2">
      <c r="A50" s="17" t="s">
        <v>84</v>
      </c>
      <c r="B50" s="13" t="s">
        <v>154</v>
      </c>
      <c r="C50" s="13" t="s">
        <v>85</v>
      </c>
      <c r="D50" s="14" t="s">
        <v>9</v>
      </c>
      <c r="E50" s="63">
        <v>85000000</v>
      </c>
      <c r="F50" s="16">
        <v>679090500</v>
      </c>
      <c r="G50" s="104"/>
      <c r="H50" s="104"/>
      <c r="I50" s="104"/>
      <c r="J50" s="104"/>
      <c r="K50" s="104"/>
      <c r="L50" s="104"/>
      <c r="M50" s="104"/>
      <c r="N50" s="104"/>
      <c r="O50" s="104"/>
      <c r="P50" s="104"/>
    </row>
    <row r="51" spans="1:16" s="105" customFormat="1" x14ac:dyDescent="0.2">
      <c r="A51" s="123">
        <v>2012</v>
      </c>
      <c r="B51" s="124"/>
      <c r="C51" s="124"/>
      <c r="D51" s="124"/>
      <c r="E51" s="124"/>
      <c r="F51" s="10">
        <f>F52+F53+F54+F55+F56+F57+F58+F59</f>
        <v>75349704678.505859</v>
      </c>
      <c r="G51" s="104"/>
      <c r="H51" s="104"/>
      <c r="I51" s="104"/>
      <c r="J51" s="104"/>
      <c r="K51" s="104"/>
      <c r="L51" s="104"/>
      <c r="M51" s="104"/>
      <c r="N51" s="104"/>
      <c r="O51" s="104"/>
      <c r="P51" s="104"/>
    </row>
    <row r="52" spans="1:16" s="105" customFormat="1" ht="22.15" customHeight="1" x14ac:dyDescent="0.2">
      <c r="A52" s="11" t="s">
        <v>26</v>
      </c>
      <c r="B52" s="13" t="s">
        <v>27</v>
      </c>
      <c r="C52" s="13" t="s">
        <v>86</v>
      </c>
      <c r="D52" s="38" t="s">
        <v>9</v>
      </c>
      <c r="E52" s="65">
        <v>150000000</v>
      </c>
      <c r="F52" s="16">
        <v>1198455000</v>
      </c>
      <c r="G52" s="104"/>
      <c r="H52" s="104"/>
      <c r="I52" s="104"/>
      <c r="J52" s="104"/>
      <c r="K52" s="104"/>
      <c r="L52" s="104"/>
      <c r="M52" s="104"/>
      <c r="N52" s="104"/>
      <c r="O52" s="104"/>
      <c r="P52" s="104"/>
    </row>
    <row r="53" spans="1:16" s="110" customFormat="1" ht="21.75" customHeight="1" x14ac:dyDescent="0.2">
      <c r="A53" s="11" t="s">
        <v>31</v>
      </c>
      <c r="B53" s="12" t="s">
        <v>32</v>
      </c>
      <c r="C53" s="12" t="s">
        <v>33</v>
      </c>
      <c r="D53" s="14" t="s">
        <v>34</v>
      </c>
      <c r="E53" s="15">
        <v>2000000000</v>
      </c>
      <c r="F53" s="16">
        <v>2000000000</v>
      </c>
      <c r="G53" s="108"/>
      <c r="H53" s="108"/>
      <c r="I53" s="108"/>
      <c r="J53" s="108"/>
      <c r="K53" s="108"/>
      <c r="L53" s="108"/>
      <c r="M53" s="108"/>
      <c r="N53" s="108"/>
      <c r="O53" s="108"/>
      <c r="P53" s="108"/>
    </row>
    <row r="54" spans="1:16" s="105" customFormat="1" ht="68.25" customHeight="1" x14ac:dyDescent="0.2">
      <c r="A54" s="48" t="s">
        <v>69</v>
      </c>
      <c r="B54" s="49" t="s">
        <v>70</v>
      </c>
      <c r="C54" s="66" t="s">
        <v>87</v>
      </c>
      <c r="D54" s="34" t="s">
        <v>9</v>
      </c>
      <c r="E54" s="35">
        <v>550000000</v>
      </c>
      <c r="F54" s="16">
        <v>4396150000</v>
      </c>
      <c r="G54" s="104"/>
      <c r="H54" s="104"/>
      <c r="I54" s="104"/>
      <c r="J54" s="104"/>
      <c r="K54" s="104"/>
      <c r="L54" s="104"/>
      <c r="M54" s="104"/>
      <c r="N54" s="104"/>
      <c r="O54" s="104"/>
      <c r="P54" s="104"/>
    </row>
    <row r="55" spans="1:16" ht="22.15" customHeight="1" x14ac:dyDescent="0.2">
      <c r="A55" s="17" t="s">
        <v>84</v>
      </c>
      <c r="B55" s="18" t="s">
        <v>58</v>
      </c>
      <c r="C55" s="18" t="s">
        <v>88</v>
      </c>
      <c r="D55" s="20" t="s">
        <v>9</v>
      </c>
      <c r="E55" s="21">
        <v>3656000000</v>
      </c>
      <c r="F55" s="22">
        <v>29222408000</v>
      </c>
    </row>
    <row r="56" spans="1:16" ht="63" x14ac:dyDescent="0.2">
      <c r="A56" s="67" t="s">
        <v>89</v>
      </c>
      <c r="B56" s="68" t="s">
        <v>90</v>
      </c>
      <c r="C56" s="66" t="s">
        <v>91</v>
      </c>
      <c r="D56" s="20" t="s">
        <v>9</v>
      </c>
      <c r="E56" s="69">
        <v>1500000000</v>
      </c>
      <c r="F56" s="22">
        <v>11989500000</v>
      </c>
    </row>
    <row r="57" spans="1:16" ht="69.75" customHeight="1" x14ac:dyDescent="0.2">
      <c r="A57" s="67" t="s">
        <v>89</v>
      </c>
      <c r="B57" s="68" t="s">
        <v>90</v>
      </c>
      <c r="C57" s="66" t="s">
        <v>92</v>
      </c>
      <c r="D57" s="20" t="s">
        <v>9</v>
      </c>
      <c r="E57" s="69">
        <v>1500000000</v>
      </c>
      <c r="F57" s="22">
        <v>11989500000</v>
      </c>
    </row>
    <row r="58" spans="1:16" s="105" customFormat="1" ht="33.6" customHeight="1" x14ac:dyDescent="0.2">
      <c r="A58" s="48" t="s">
        <v>93</v>
      </c>
      <c r="B58" s="49" t="s">
        <v>155</v>
      </c>
      <c r="C58" s="33" t="s">
        <v>94</v>
      </c>
      <c r="D58" s="14" t="s">
        <v>24</v>
      </c>
      <c r="E58" s="35">
        <v>53574689</v>
      </c>
      <c r="F58" s="16">
        <v>553691678.50586104</v>
      </c>
      <c r="G58" s="104"/>
      <c r="H58" s="104"/>
      <c r="I58" s="104"/>
      <c r="J58" s="104"/>
      <c r="K58" s="104"/>
      <c r="L58" s="104"/>
      <c r="M58" s="104"/>
      <c r="N58" s="104"/>
      <c r="O58" s="104"/>
      <c r="P58" s="104"/>
    </row>
    <row r="59" spans="1:16" s="105" customFormat="1" ht="101.25" customHeight="1" x14ac:dyDescent="0.2">
      <c r="A59" s="70" t="s">
        <v>95</v>
      </c>
      <c r="B59" s="71" t="s">
        <v>20</v>
      </c>
      <c r="C59" s="12" t="s">
        <v>96</v>
      </c>
      <c r="D59" s="14" t="s">
        <v>34</v>
      </c>
      <c r="E59" s="35">
        <v>14000000000</v>
      </c>
      <c r="F59" s="72">
        <v>14000000000</v>
      </c>
      <c r="G59" s="104"/>
      <c r="H59" s="104"/>
      <c r="I59" s="104"/>
      <c r="J59" s="104"/>
      <c r="K59" s="104"/>
      <c r="L59" s="104"/>
      <c r="M59" s="104"/>
      <c r="N59" s="104"/>
      <c r="O59" s="104"/>
      <c r="P59" s="104"/>
    </row>
    <row r="60" spans="1:16" s="105" customFormat="1" x14ac:dyDescent="0.2">
      <c r="A60" s="116">
        <v>2013</v>
      </c>
      <c r="B60" s="117"/>
      <c r="C60" s="117"/>
      <c r="D60" s="117"/>
      <c r="E60" s="117"/>
      <c r="F60" s="57">
        <f>SUM(F61:F70)</f>
        <v>21897517549</v>
      </c>
      <c r="G60" s="104"/>
      <c r="H60" s="104"/>
      <c r="I60" s="104"/>
      <c r="J60" s="104"/>
      <c r="K60" s="104"/>
      <c r="L60" s="104"/>
      <c r="M60" s="104"/>
      <c r="N60" s="104"/>
      <c r="O60" s="104"/>
      <c r="P60" s="104"/>
    </row>
    <row r="61" spans="1:16" s="105" customFormat="1" ht="94.5" x14ac:dyDescent="0.2">
      <c r="A61" s="11" t="s">
        <v>95</v>
      </c>
      <c r="B61" s="12" t="s">
        <v>20</v>
      </c>
      <c r="C61" s="12" t="s">
        <v>97</v>
      </c>
      <c r="D61" s="14" t="s">
        <v>34</v>
      </c>
      <c r="E61" s="73">
        <v>5000000000</v>
      </c>
      <c r="F61" s="74">
        <v>5000000000</v>
      </c>
      <c r="G61" s="104"/>
      <c r="H61" s="104"/>
      <c r="I61" s="104"/>
      <c r="J61" s="104"/>
      <c r="K61" s="104"/>
      <c r="L61" s="104"/>
      <c r="M61" s="104"/>
      <c r="N61" s="104"/>
      <c r="O61" s="104"/>
      <c r="P61" s="104"/>
    </row>
    <row r="62" spans="1:16" s="105" customFormat="1" ht="31.5" x14ac:dyDescent="0.2">
      <c r="A62" s="11" t="s">
        <v>60</v>
      </c>
      <c r="B62" s="12" t="s">
        <v>98</v>
      </c>
      <c r="C62" s="12" t="s">
        <v>99</v>
      </c>
      <c r="D62" s="14" t="s">
        <v>34</v>
      </c>
      <c r="E62" s="73">
        <v>1500000000</v>
      </c>
      <c r="F62" s="74">
        <v>1500000000</v>
      </c>
      <c r="G62" s="104"/>
      <c r="H62" s="104"/>
      <c r="I62" s="104"/>
      <c r="J62" s="104"/>
      <c r="K62" s="104"/>
      <c r="L62" s="104"/>
      <c r="M62" s="104"/>
      <c r="N62" s="104"/>
      <c r="O62" s="104"/>
      <c r="P62" s="104"/>
    </row>
    <row r="63" spans="1:16" s="104" customFormat="1" ht="45" customHeight="1" x14ac:dyDescent="0.2">
      <c r="A63" s="11" t="s">
        <v>100</v>
      </c>
      <c r="B63" s="12" t="s">
        <v>101</v>
      </c>
      <c r="C63" s="12" t="s">
        <v>102</v>
      </c>
      <c r="D63" s="14" t="s">
        <v>34</v>
      </c>
      <c r="E63" s="73">
        <v>113500000</v>
      </c>
      <c r="F63" s="74">
        <v>113500000</v>
      </c>
    </row>
    <row r="64" spans="1:16" s="104" customFormat="1" ht="21" x14ac:dyDescent="0.2">
      <c r="A64" s="11" t="s">
        <v>103</v>
      </c>
      <c r="B64" s="12" t="s">
        <v>104</v>
      </c>
      <c r="C64" s="12" t="s">
        <v>33</v>
      </c>
      <c r="D64" s="14" t="s">
        <v>34</v>
      </c>
      <c r="E64" s="73">
        <v>5000000000</v>
      </c>
      <c r="F64" s="74">
        <v>5000000000</v>
      </c>
    </row>
    <row r="65" spans="1:16" s="102" customFormat="1" x14ac:dyDescent="0.2">
      <c r="A65" s="17" t="s">
        <v>105</v>
      </c>
      <c r="B65" s="18" t="s">
        <v>58</v>
      </c>
      <c r="C65" s="18" t="s">
        <v>105</v>
      </c>
      <c r="D65" s="20" t="s">
        <v>34</v>
      </c>
      <c r="E65" s="75">
        <v>4800000000</v>
      </c>
      <c r="F65" s="76">
        <v>4800000000</v>
      </c>
    </row>
    <row r="66" spans="1:16" s="104" customFormat="1" ht="63" x14ac:dyDescent="0.2">
      <c r="A66" s="11" t="s">
        <v>106</v>
      </c>
      <c r="B66" s="12" t="s">
        <v>107</v>
      </c>
      <c r="C66" s="12" t="s">
        <v>108</v>
      </c>
      <c r="D66" s="14" t="s">
        <v>34</v>
      </c>
      <c r="E66" s="73">
        <v>644274031</v>
      </c>
      <c r="F66" s="74">
        <v>644274031</v>
      </c>
    </row>
    <row r="67" spans="1:16" s="104" customFormat="1" ht="46.5" customHeight="1" x14ac:dyDescent="0.2">
      <c r="A67" s="11" t="s">
        <v>100</v>
      </c>
      <c r="B67" s="12" t="s">
        <v>109</v>
      </c>
      <c r="C67" s="12" t="s">
        <v>110</v>
      </c>
      <c r="D67" s="14" t="s">
        <v>34</v>
      </c>
      <c r="E67" s="73">
        <v>198843518</v>
      </c>
      <c r="F67" s="74">
        <v>198843518</v>
      </c>
    </row>
    <row r="68" spans="1:16" s="104" customFormat="1" ht="48" customHeight="1" x14ac:dyDescent="0.2">
      <c r="A68" s="11" t="s">
        <v>100</v>
      </c>
      <c r="B68" s="12" t="s">
        <v>111</v>
      </c>
      <c r="C68" s="12" t="s">
        <v>112</v>
      </c>
      <c r="D68" s="14" t="s">
        <v>34</v>
      </c>
      <c r="E68" s="73">
        <v>36400000</v>
      </c>
      <c r="F68" s="74">
        <v>36400000</v>
      </c>
    </row>
    <row r="69" spans="1:16" s="104" customFormat="1" ht="46.5" customHeight="1" x14ac:dyDescent="0.2">
      <c r="A69" s="11" t="s">
        <v>100</v>
      </c>
      <c r="B69" s="12" t="s">
        <v>113</v>
      </c>
      <c r="C69" s="12" t="s">
        <v>114</v>
      </c>
      <c r="D69" s="14" t="s">
        <v>34</v>
      </c>
      <c r="E69" s="73">
        <v>608000000</v>
      </c>
      <c r="F69" s="74">
        <v>608000000</v>
      </c>
    </row>
    <row r="70" spans="1:16" s="102" customFormat="1" ht="21.75" thickBot="1" x14ac:dyDescent="0.25">
      <c r="A70" s="77" t="s">
        <v>115</v>
      </c>
      <c r="B70" s="18" t="s">
        <v>58</v>
      </c>
      <c r="C70" s="78" t="s">
        <v>116</v>
      </c>
      <c r="D70" s="79" t="s">
        <v>9</v>
      </c>
      <c r="E70" s="80">
        <v>500000000</v>
      </c>
      <c r="F70" s="81">
        <v>3996500000</v>
      </c>
    </row>
    <row r="71" spans="1:16" s="105" customFormat="1" x14ac:dyDescent="0.2">
      <c r="A71" s="116">
        <v>2014</v>
      </c>
      <c r="B71" s="117"/>
      <c r="C71" s="117"/>
      <c r="D71" s="117"/>
      <c r="E71" s="117"/>
      <c r="F71" s="82">
        <f>F72+F73+F74+F75</f>
        <v>17378721382.651516</v>
      </c>
      <c r="G71" s="104"/>
      <c r="H71" s="104"/>
      <c r="I71" s="104"/>
      <c r="J71" s="104"/>
      <c r="K71" s="104"/>
      <c r="L71" s="104"/>
      <c r="M71" s="104"/>
      <c r="N71" s="104"/>
      <c r="O71" s="104"/>
      <c r="P71" s="104"/>
    </row>
    <row r="72" spans="1:16" s="104" customFormat="1" ht="28.9" customHeight="1" x14ac:dyDescent="0.2">
      <c r="A72" s="11" t="s">
        <v>117</v>
      </c>
      <c r="B72" s="12" t="s">
        <v>118</v>
      </c>
      <c r="C72" s="12" t="s">
        <v>119</v>
      </c>
      <c r="D72" s="14" t="s">
        <v>24</v>
      </c>
      <c r="E72" s="83">
        <v>55000000</v>
      </c>
      <c r="F72" s="84">
        <v>898982700</v>
      </c>
    </row>
    <row r="73" spans="1:16" s="104" customFormat="1" ht="37.9" customHeight="1" x14ac:dyDescent="0.2">
      <c r="A73" s="11" t="s">
        <v>120</v>
      </c>
      <c r="B73" s="12" t="s">
        <v>121</v>
      </c>
      <c r="C73" s="12" t="s">
        <v>122</v>
      </c>
      <c r="D73" s="14" t="s">
        <v>9</v>
      </c>
      <c r="E73" s="83">
        <v>372313538</v>
      </c>
      <c r="F73" s="84">
        <v>5867803582.651516</v>
      </c>
    </row>
    <row r="74" spans="1:16" s="102" customFormat="1" ht="34.9" customHeight="1" x14ac:dyDescent="0.2">
      <c r="A74" s="17" t="s">
        <v>123</v>
      </c>
      <c r="B74" s="118" t="s">
        <v>124</v>
      </c>
      <c r="C74" s="118" t="s">
        <v>125</v>
      </c>
      <c r="D74" s="20" t="s">
        <v>24</v>
      </c>
      <c r="E74" s="85">
        <v>300000000</v>
      </c>
      <c r="F74" s="86">
        <v>5811801300</v>
      </c>
    </row>
    <row r="75" spans="1:16" s="104" customFormat="1" ht="34.9" customHeight="1" thickBot="1" x14ac:dyDescent="0.25">
      <c r="A75" s="87" t="s">
        <v>126</v>
      </c>
      <c r="B75" s="119"/>
      <c r="C75" s="119"/>
      <c r="D75" s="88" t="s">
        <v>24</v>
      </c>
      <c r="E75" s="89">
        <v>300000000</v>
      </c>
      <c r="F75" s="90">
        <v>4800133800</v>
      </c>
    </row>
    <row r="76" spans="1:16" s="105" customFormat="1" x14ac:dyDescent="0.2">
      <c r="A76" s="116">
        <v>2015</v>
      </c>
      <c r="B76" s="117"/>
      <c r="C76" s="117"/>
      <c r="D76" s="117"/>
      <c r="E76" s="117"/>
      <c r="F76" s="82">
        <f>F77+F78+F79+F80</f>
        <v>12757756695.055071</v>
      </c>
      <c r="G76" s="104"/>
      <c r="H76" s="104"/>
      <c r="I76" s="104"/>
      <c r="J76" s="104"/>
      <c r="K76" s="104"/>
      <c r="L76" s="104"/>
      <c r="M76" s="104"/>
      <c r="N76" s="104"/>
      <c r="O76" s="104"/>
      <c r="P76" s="104"/>
    </row>
    <row r="77" spans="1:16" s="104" customFormat="1" ht="66.599999999999994" customHeight="1" thickBot="1" x14ac:dyDescent="0.25">
      <c r="A77" s="11" t="s">
        <v>127</v>
      </c>
      <c r="B77" s="12" t="s">
        <v>128</v>
      </c>
      <c r="C77" s="12" t="s">
        <v>129</v>
      </c>
      <c r="D77" s="20" t="s">
        <v>34</v>
      </c>
      <c r="E77" s="90">
        <v>110096468</v>
      </c>
      <c r="F77" s="90">
        <v>110096468</v>
      </c>
    </row>
    <row r="78" spans="1:16" s="104" customFormat="1" ht="39.6" customHeight="1" thickBot="1" x14ac:dyDescent="0.25">
      <c r="A78" s="11" t="s">
        <v>127</v>
      </c>
      <c r="B78" s="12" t="s">
        <v>130</v>
      </c>
      <c r="C78" s="12" t="s">
        <v>131</v>
      </c>
      <c r="D78" s="14" t="s">
        <v>9</v>
      </c>
      <c r="E78" s="83">
        <v>6739213</v>
      </c>
      <c r="F78" s="90">
        <v>161745607.055071</v>
      </c>
    </row>
    <row r="79" spans="1:16" s="104" customFormat="1" ht="33" customHeight="1" thickBot="1" x14ac:dyDescent="0.25">
      <c r="A79" s="17" t="s">
        <v>123</v>
      </c>
      <c r="B79" s="18" t="s">
        <v>58</v>
      </c>
      <c r="C79" s="12" t="s">
        <v>132</v>
      </c>
      <c r="D79" s="14" t="s">
        <v>9</v>
      </c>
      <c r="E79" s="89">
        <v>300000000</v>
      </c>
      <c r="F79" s="90">
        <v>7158028200</v>
      </c>
    </row>
    <row r="80" spans="1:16" s="108" customFormat="1" ht="28.9" customHeight="1" thickBot="1" x14ac:dyDescent="0.25">
      <c r="A80" s="11" t="s">
        <v>133</v>
      </c>
      <c r="B80" s="12" t="s">
        <v>134</v>
      </c>
      <c r="C80" s="12" t="s">
        <v>135</v>
      </c>
      <c r="D80" s="14" t="s">
        <v>24</v>
      </c>
      <c r="E80" s="83">
        <v>180000000</v>
      </c>
      <c r="F80" s="90">
        <f>E80*29.599369</f>
        <v>5327886420</v>
      </c>
    </row>
    <row r="81" spans="1:256" s="105" customFormat="1" x14ac:dyDescent="0.2">
      <c r="A81" s="116">
        <v>2016</v>
      </c>
      <c r="B81" s="117"/>
      <c r="C81" s="117"/>
      <c r="D81" s="117"/>
      <c r="E81" s="117"/>
      <c r="F81" s="82">
        <f>SUM(F82:F93)</f>
        <v>16523128368.889999</v>
      </c>
      <c r="G81" s="104"/>
      <c r="H81" s="104"/>
      <c r="I81" s="104"/>
      <c r="J81" s="104"/>
      <c r="K81" s="104"/>
      <c r="L81" s="104"/>
      <c r="M81" s="104"/>
      <c r="N81" s="104"/>
      <c r="O81" s="104"/>
      <c r="P81" s="104"/>
    </row>
    <row r="82" spans="1:256" s="104" customFormat="1" ht="31.5" customHeight="1" x14ac:dyDescent="0.2">
      <c r="A82" s="91" t="s">
        <v>106</v>
      </c>
      <c r="B82" s="91" t="s">
        <v>136</v>
      </c>
      <c r="C82" s="120" t="s">
        <v>137</v>
      </c>
      <c r="D82" s="20" t="s">
        <v>34</v>
      </c>
      <c r="E82" s="113">
        <v>611200000</v>
      </c>
      <c r="F82" s="113">
        <v>611200000</v>
      </c>
    </row>
    <row r="83" spans="1:256" s="104" customFormat="1" ht="28.5" customHeight="1" x14ac:dyDescent="0.2">
      <c r="A83" s="91" t="s">
        <v>106</v>
      </c>
      <c r="B83" s="91" t="s">
        <v>138</v>
      </c>
      <c r="C83" s="121"/>
      <c r="D83" s="20" t="s">
        <v>34</v>
      </c>
      <c r="E83" s="113">
        <v>35847893.409999996</v>
      </c>
      <c r="F83" s="113">
        <v>35847893.409999996</v>
      </c>
    </row>
    <row r="84" spans="1:256" s="104" customFormat="1" ht="30" customHeight="1" x14ac:dyDescent="0.2">
      <c r="A84" s="91" t="s">
        <v>127</v>
      </c>
      <c r="B84" s="91" t="s">
        <v>139</v>
      </c>
      <c r="C84" s="121"/>
      <c r="D84" s="20" t="s">
        <v>34</v>
      </c>
      <c r="E84" s="113">
        <v>943916000</v>
      </c>
      <c r="F84" s="113">
        <v>943916000</v>
      </c>
    </row>
    <row r="85" spans="1:256" s="108" customFormat="1" ht="27.75" customHeight="1" x14ac:dyDescent="0.2">
      <c r="A85" s="91" t="s">
        <v>127</v>
      </c>
      <c r="B85" s="92" t="s">
        <v>140</v>
      </c>
      <c r="C85" s="121"/>
      <c r="D85" s="20" t="s">
        <v>34</v>
      </c>
      <c r="E85" s="113">
        <v>193390227.24000001</v>
      </c>
      <c r="F85" s="113">
        <v>193390227.24000001</v>
      </c>
    </row>
    <row r="86" spans="1:256" s="104" customFormat="1" ht="27.75" customHeight="1" x14ac:dyDescent="0.2">
      <c r="A86" s="91" t="s">
        <v>127</v>
      </c>
      <c r="B86" s="91" t="s">
        <v>141</v>
      </c>
      <c r="C86" s="121"/>
      <c r="D86" s="20" t="s">
        <v>34</v>
      </c>
      <c r="E86" s="113">
        <v>7040000</v>
      </c>
      <c r="F86" s="113">
        <v>7040000</v>
      </c>
    </row>
    <row r="87" spans="1:256" s="104" customFormat="1" ht="27.75" customHeight="1" x14ac:dyDescent="0.2">
      <c r="A87" s="91" t="s">
        <v>127</v>
      </c>
      <c r="B87" s="91" t="s">
        <v>142</v>
      </c>
      <c r="C87" s="121"/>
      <c r="D87" s="20" t="s">
        <v>34</v>
      </c>
      <c r="E87" s="113">
        <v>24043654</v>
      </c>
      <c r="F87" s="113">
        <v>24043654</v>
      </c>
    </row>
    <row r="88" spans="1:256" s="104" customFormat="1" ht="27.75" customHeight="1" x14ac:dyDescent="0.2">
      <c r="A88" s="91" t="s">
        <v>127</v>
      </c>
      <c r="B88" s="91" t="s">
        <v>143</v>
      </c>
      <c r="C88" s="121"/>
      <c r="D88" s="20" t="s">
        <v>34</v>
      </c>
      <c r="E88" s="113">
        <v>289398000</v>
      </c>
      <c r="F88" s="113">
        <v>289398000</v>
      </c>
    </row>
    <row r="89" spans="1:256" s="104" customFormat="1" ht="27.75" customHeight="1" x14ac:dyDescent="0.2">
      <c r="A89" s="91" t="s">
        <v>127</v>
      </c>
      <c r="B89" s="91" t="s">
        <v>144</v>
      </c>
      <c r="C89" s="121"/>
      <c r="D89" s="20" t="s">
        <v>34</v>
      </c>
      <c r="E89" s="113">
        <v>77168955.680000007</v>
      </c>
      <c r="F89" s="113">
        <v>77168955.680000007</v>
      </c>
    </row>
    <row r="90" spans="1:256" s="104" customFormat="1" ht="27.75" customHeight="1" x14ac:dyDescent="0.2">
      <c r="A90" s="91" t="s">
        <v>127</v>
      </c>
      <c r="B90" s="91" t="s">
        <v>145</v>
      </c>
      <c r="C90" s="121"/>
      <c r="D90" s="20" t="s">
        <v>34</v>
      </c>
      <c r="E90" s="113">
        <v>12166060.390000001</v>
      </c>
      <c r="F90" s="113">
        <v>12166060.390000001</v>
      </c>
    </row>
    <row r="91" spans="1:256" s="104" customFormat="1" ht="27.75" customHeight="1" x14ac:dyDescent="0.2">
      <c r="A91" s="91" t="s">
        <v>106</v>
      </c>
      <c r="B91" s="91" t="s">
        <v>146</v>
      </c>
      <c r="C91" s="121"/>
      <c r="D91" s="20" t="s">
        <v>34</v>
      </c>
      <c r="E91" s="113">
        <v>272939289.07999998</v>
      </c>
      <c r="F91" s="113">
        <v>272939289.07999998</v>
      </c>
    </row>
    <row r="92" spans="1:256" s="104" customFormat="1" ht="27.75" customHeight="1" x14ac:dyDescent="0.2">
      <c r="A92" s="91" t="s">
        <v>106</v>
      </c>
      <c r="B92" s="91" t="s">
        <v>147</v>
      </c>
      <c r="C92" s="122"/>
      <c r="D92" s="20" t="s">
        <v>34</v>
      </c>
      <c r="E92" s="113">
        <v>460589289.08999997</v>
      </c>
      <c r="F92" s="113">
        <v>460589289.08999997</v>
      </c>
    </row>
    <row r="93" spans="1:256" s="104" customFormat="1" ht="31.5" x14ac:dyDescent="0.2">
      <c r="A93" s="91" t="s">
        <v>26</v>
      </c>
      <c r="B93" s="91" t="s">
        <v>148</v>
      </c>
      <c r="C93" s="91" t="s">
        <v>149</v>
      </c>
      <c r="D93" s="44" t="s">
        <v>9</v>
      </c>
      <c r="E93" s="113">
        <v>500000000</v>
      </c>
      <c r="F93" s="113">
        <v>13595429000</v>
      </c>
    </row>
    <row r="94" spans="1:256" s="104" customFormat="1" x14ac:dyDescent="0.2">
      <c r="A94" s="93"/>
      <c r="B94" s="94"/>
      <c r="C94" s="94"/>
      <c r="D94" s="95"/>
      <c r="E94" s="96"/>
      <c r="F94" s="96"/>
    </row>
    <row r="95" spans="1:256" s="104" customFormat="1" x14ac:dyDescent="0.2">
      <c r="A95" s="115" t="s">
        <v>150</v>
      </c>
      <c r="B95" s="115"/>
      <c r="C95" s="115"/>
      <c r="D95" s="97"/>
      <c r="E95" s="114"/>
    </row>
    <row r="96" spans="1:256" s="104" customFormat="1" x14ac:dyDescent="0.2">
      <c r="A96" s="115" t="s">
        <v>151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  <c r="BO96" s="115"/>
      <c r="BP96" s="115"/>
      <c r="BQ96" s="115"/>
      <c r="BR96" s="115"/>
      <c r="BS96" s="115"/>
      <c r="BT96" s="115"/>
      <c r="BU96" s="115"/>
      <c r="BV96" s="115"/>
      <c r="BW96" s="115"/>
      <c r="BX96" s="115"/>
      <c r="BY96" s="115"/>
      <c r="BZ96" s="115"/>
      <c r="CA96" s="115"/>
      <c r="CB96" s="115"/>
      <c r="CC96" s="115"/>
      <c r="CD96" s="115"/>
      <c r="CE96" s="115"/>
      <c r="CF96" s="115"/>
      <c r="CG96" s="115"/>
      <c r="CH96" s="115"/>
      <c r="CI96" s="115"/>
      <c r="CJ96" s="115"/>
      <c r="CK96" s="115"/>
      <c r="CL96" s="115"/>
      <c r="CM96" s="115"/>
      <c r="CN96" s="115"/>
      <c r="CO96" s="115"/>
      <c r="CP96" s="115"/>
      <c r="CQ96" s="115"/>
      <c r="CR96" s="115"/>
      <c r="CS96" s="115"/>
      <c r="CT96" s="115"/>
      <c r="CU96" s="115"/>
      <c r="CV96" s="115"/>
      <c r="CW96" s="115"/>
      <c r="CX96" s="115"/>
      <c r="CY96" s="115"/>
      <c r="CZ96" s="115"/>
      <c r="DA96" s="115"/>
      <c r="DB96" s="115"/>
      <c r="DC96" s="115"/>
      <c r="DD96" s="115"/>
      <c r="DE96" s="115"/>
      <c r="DF96" s="115"/>
      <c r="DG96" s="115"/>
      <c r="DH96" s="115"/>
      <c r="DI96" s="115"/>
      <c r="DJ96" s="115"/>
      <c r="DK96" s="115"/>
      <c r="DL96" s="115"/>
      <c r="DM96" s="115"/>
      <c r="DN96" s="115"/>
      <c r="DO96" s="115"/>
      <c r="DP96" s="115"/>
      <c r="DQ96" s="115"/>
      <c r="DR96" s="115"/>
      <c r="DS96" s="115"/>
      <c r="DT96" s="115"/>
      <c r="DU96" s="115"/>
      <c r="DV96" s="115"/>
      <c r="DW96" s="115"/>
      <c r="DX96" s="115"/>
      <c r="DY96" s="115"/>
      <c r="DZ96" s="115"/>
      <c r="EA96" s="115"/>
      <c r="EB96" s="115"/>
      <c r="EC96" s="115"/>
      <c r="ED96" s="115"/>
      <c r="EE96" s="115"/>
      <c r="EF96" s="115"/>
      <c r="EG96" s="115"/>
      <c r="EH96" s="115"/>
      <c r="EI96" s="115"/>
      <c r="EJ96" s="115"/>
      <c r="EK96" s="115"/>
      <c r="EL96" s="115"/>
      <c r="EM96" s="115"/>
      <c r="EN96" s="115"/>
      <c r="EO96" s="115"/>
      <c r="EP96" s="115"/>
      <c r="EQ96" s="115"/>
      <c r="ER96" s="115"/>
      <c r="ES96" s="115"/>
      <c r="ET96" s="115"/>
      <c r="EU96" s="115"/>
      <c r="EV96" s="115"/>
      <c r="EW96" s="115"/>
      <c r="EX96" s="115"/>
      <c r="EY96" s="115"/>
      <c r="EZ96" s="115"/>
      <c r="FA96" s="115"/>
      <c r="FB96" s="115"/>
      <c r="FC96" s="115"/>
      <c r="FD96" s="115"/>
      <c r="FE96" s="115"/>
      <c r="FF96" s="115"/>
      <c r="FG96" s="115"/>
      <c r="FH96" s="115"/>
      <c r="FI96" s="115"/>
      <c r="FJ96" s="115"/>
      <c r="FK96" s="115"/>
      <c r="FL96" s="115"/>
      <c r="FM96" s="115"/>
      <c r="FN96" s="115"/>
      <c r="FO96" s="115"/>
      <c r="FP96" s="115"/>
      <c r="FQ96" s="115"/>
      <c r="FR96" s="115"/>
      <c r="FS96" s="115"/>
      <c r="FT96" s="115"/>
      <c r="FU96" s="115"/>
      <c r="FV96" s="115"/>
      <c r="FW96" s="115"/>
      <c r="FX96" s="115"/>
      <c r="FY96" s="115"/>
      <c r="FZ96" s="115"/>
      <c r="GA96" s="115"/>
      <c r="GB96" s="115"/>
      <c r="GC96" s="115"/>
      <c r="GD96" s="115"/>
      <c r="GE96" s="115"/>
      <c r="GF96" s="115"/>
      <c r="GG96" s="115"/>
      <c r="GH96" s="115"/>
      <c r="GI96" s="115"/>
      <c r="GJ96" s="115"/>
      <c r="GK96" s="115"/>
      <c r="GL96" s="115"/>
      <c r="GM96" s="115"/>
      <c r="GN96" s="115"/>
      <c r="GO96" s="115"/>
      <c r="GP96" s="115"/>
      <c r="GQ96" s="115"/>
      <c r="GR96" s="115"/>
      <c r="GS96" s="115"/>
      <c r="GT96" s="115"/>
      <c r="GU96" s="115"/>
      <c r="GV96" s="115"/>
      <c r="GW96" s="115"/>
      <c r="GX96" s="115"/>
      <c r="GY96" s="115"/>
      <c r="GZ96" s="115"/>
      <c r="HA96" s="115"/>
      <c r="HB96" s="115"/>
      <c r="HC96" s="115"/>
      <c r="HD96" s="115"/>
      <c r="HE96" s="115"/>
      <c r="HF96" s="115"/>
      <c r="HG96" s="115"/>
      <c r="HH96" s="115"/>
      <c r="HI96" s="115"/>
      <c r="HJ96" s="115"/>
      <c r="HK96" s="115"/>
      <c r="HL96" s="115"/>
      <c r="HM96" s="115"/>
      <c r="HN96" s="115"/>
      <c r="HO96" s="115"/>
      <c r="HP96" s="115"/>
      <c r="HQ96" s="115"/>
      <c r="HR96" s="115"/>
      <c r="HS96" s="115"/>
      <c r="HT96" s="115"/>
      <c r="HU96" s="115"/>
      <c r="HV96" s="115"/>
      <c r="HW96" s="115"/>
      <c r="HX96" s="115"/>
      <c r="HY96" s="115"/>
      <c r="HZ96" s="115"/>
      <c r="IA96" s="115"/>
      <c r="IB96" s="115"/>
      <c r="IC96" s="115"/>
      <c r="ID96" s="115"/>
      <c r="IE96" s="115"/>
      <c r="IF96" s="115"/>
      <c r="IG96" s="115"/>
      <c r="IH96" s="115"/>
      <c r="II96" s="115"/>
      <c r="IJ96" s="115"/>
      <c r="IK96" s="115"/>
      <c r="IL96" s="115"/>
      <c r="IM96" s="115"/>
      <c r="IN96" s="115"/>
      <c r="IO96" s="115"/>
      <c r="IP96" s="115"/>
      <c r="IQ96" s="115"/>
      <c r="IR96" s="115"/>
      <c r="IS96" s="115"/>
      <c r="IT96" s="115"/>
      <c r="IU96" s="115"/>
      <c r="IV96" s="99"/>
    </row>
    <row r="97" spans="1:5" s="104" customFormat="1" x14ac:dyDescent="0.2">
      <c r="A97" s="115" t="s">
        <v>152</v>
      </c>
      <c r="B97" s="115"/>
      <c r="C97" s="115"/>
      <c r="D97" s="97"/>
      <c r="E97" s="114"/>
    </row>
    <row r="98" spans="1:5" s="104" customFormat="1" x14ac:dyDescent="0.2">
      <c r="A98" s="114"/>
      <c r="B98" s="114"/>
      <c r="C98" s="114"/>
      <c r="D98" s="97"/>
      <c r="E98" s="114"/>
    </row>
    <row r="99" spans="1:5" s="104" customFormat="1" x14ac:dyDescent="0.2">
      <c r="A99" s="114"/>
      <c r="B99" s="114"/>
      <c r="C99" s="114"/>
      <c r="D99" s="97"/>
      <c r="E99" s="114"/>
    </row>
    <row r="100" spans="1:5" s="104" customFormat="1" x14ac:dyDescent="0.2">
      <c r="A100" s="114"/>
      <c r="B100" s="114"/>
      <c r="C100" s="114"/>
      <c r="D100" s="97"/>
      <c r="E100" s="114"/>
    </row>
    <row r="101" spans="1:5" s="104" customFormat="1" x14ac:dyDescent="0.2">
      <c r="A101" s="114"/>
      <c r="B101" s="114"/>
      <c r="C101" s="114"/>
      <c r="D101" s="97"/>
      <c r="E101" s="114"/>
    </row>
    <row r="102" spans="1:5" s="104" customFormat="1" x14ac:dyDescent="0.2">
      <c r="A102" s="114"/>
      <c r="B102" s="114"/>
      <c r="C102" s="114"/>
      <c r="D102" s="97"/>
      <c r="E102" s="114"/>
    </row>
    <row r="103" spans="1:5" s="104" customFormat="1" x14ac:dyDescent="0.2">
      <c r="A103" s="114"/>
      <c r="B103" s="114"/>
      <c r="C103" s="114"/>
      <c r="D103" s="97"/>
      <c r="E103" s="114"/>
    </row>
    <row r="104" spans="1:5" s="104" customFormat="1" x14ac:dyDescent="0.2">
      <c r="A104" s="114"/>
      <c r="B104" s="114"/>
      <c r="C104" s="114"/>
      <c r="D104" s="97"/>
      <c r="E104" s="114"/>
    </row>
    <row r="105" spans="1:5" s="104" customFormat="1" x14ac:dyDescent="0.2">
      <c r="A105" s="114"/>
      <c r="B105" s="114"/>
      <c r="C105" s="114"/>
      <c r="D105" s="97"/>
      <c r="E105" s="114"/>
    </row>
    <row r="106" spans="1:5" s="104" customFormat="1" x14ac:dyDescent="0.2">
      <c r="A106" s="114"/>
      <c r="B106" s="114"/>
      <c r="C106" s="114"/>
      <c r="D106" s="97"/>
      <c r="E106" s="114"/>
    </row>
    <row r="107" spans="1:5" s="104" customFormat="1" x14ac:dyDescent="0.2">
      <c r="A107" s="114"/>
      <c r="B107" s="114"/>
      <c r="C107" s="114"/>
      <c r="D107" s="97"/>
      <c r="E107" s="114"/>
    </row>
    <row r="108" spans="1:5" s="104" customFormat="1" x14ac:dyDescent="0.2">
      <c r="A108" s="114"/>
      <c r="B108" s="114"/>
      <c r="C108" s="114"/>
      <c r="D108" s="97"/>
      <c r="E108" s="114"/>
    </row>
    <row r="109" spans="1:5" s="104" customFormat="1" x14ac:dyDescent="0.2">
      <c r="A109" s="114"/>
      <c r="B109" s="114"/>
      <c r="C109" s="114"/>
      <c r="D109" s="97"/>
      <c r="E109" s="114"/>
    </row>
    <row r="110" spans="1:5" s="104" customFormat="1" x14ac:dyDescent="0.2">
      <c r="A110" s="114"/>
      <c r="B110" s="114"/>
      <c r="C110" s="114"/>
      <c r="D110" s="97"/>
      <c r="E110" s="114"/>
    </row>
    <row r="111" spans="1:5" s="104" customFormat="1" x14ac:dyDescent="0.2">
      <c r="A111" s="114"/>
      <c r="B111" s="114"/>
      <c r="C111" s="114"/>
      <c r="D111" s="97"/>
      <c r="E111" s="114"/>
    </row>
    <row r="112" spans="1:5" s="104" customFormat="1" x14ac:dyDescent="0.2">
      <c r="A112" s="114"/>
      <c r="B112" s="114"/>
      <c r="C112" s="114"/>
      <c r="D112" s="97"/>
      <c r="E112" s="114"/>
    </row>
    <row r="113" spans="1:5" s="104" customFormat="1" x14ac:dyDescent="0.2">
      <c r="A113" s="114"/>
      <c r="B113" s="114"/>
      <c r="C113" s="114"/>
      <c r="D113" s="97"/>
      <c r="E113" s="114"/>
    </row>
    <row r="114" spans="1:5" s="104" customFormat="1" x14ac:dyDescent="0.2">
      <c r="A114" s="114"/>
      <c r="B114" s="114"/>
      <c r="C114" s="114"/>
      <c r="D114" s="97"/>
      <c r="E114" s="114"/>
    </row>
    <row r="115" spans="1:5" s="104" customFormat="1" x14ac:dyDescent="0.2">
      <c r="A115" s="114"/>
      <c r="B115" s="114"/>
      <c r="C115" s="114"/>
      <c r="D115" s="97"/>
      <c r="E115" s="114"/>
    </row>
    <row r="116" spans="1:5" s="104" customFormat="1" x14ac:dyDescent="0.2">
      <c r="A116" s="114"/>
      <c r="B116" s="114"/>
      <c r="C116" s="114"/>
      <c r="D116" s="97"/>
      <c r="E116" s="114"/>
    </row>
    <row r="117" spans="1:5" s="104" customFormat="1" x14ac:dyDescent="0.2">
      <c r="A117" s="114"/>
      <c r="B117" s="114"/>
      <c r="C117" s="114"/>
      <c r="D117" s="97"/>
      <c r="E117" s="114"/>
    </row>
    <row r="118" spans="1:5" s="104" customFormat="1" x14ac:dyDescent="0.2">
      <c r="A118" s="114"/>
      <c r="B118" s="114"/>
      <c r="C118" s="114"/>
      <c r="D118" s="97"/>
      <c r="E118" s="114"/>
    </row>
    <row r="119" spans="1:5" s="104" customFormat="1" x14ac:dyDescent="0.2">
      <c r="A119" s="114"/>
      <c r="B119" s="114"/>
      <c r="C119" s="114"/>
      <c r="D119" s="97"/>
      <c r="E119" s="114"/>
    </row>
    <row r="120" spans="1:5" s="104" customFormat="1" x14ac:dyDescent="0.2">
      <c r="A120" s="114"/>
      <c r="B120" s="114"/>
      <c r="C120" s="114"/>
      <c r="D120" s="97"/>
      <c r="E120" s="114"/>
    </row>
  </sheetData>
  <autoFilter ref="B1:B120"/>
  <mergeCells count="106">
    <mergeCell ref="A24:E24"/>
    <mergeCell ref="A26:E26"/>
    <mergeCell ref="A41:E41"/>
    <mergeCell ref="A45:E45"/>
    <mergeCell ref="A51:E51"/>
    <mergeCell ref="A60:E60"/>
    <mergeCell ref="A1:F1"/>
    <mergeCell ref="A5:E5"/>
    <mergeCell ref="A12:E12"/>
    <mergeCell ref="A15:E15"/>
    <mergeCell ref="A19:E19"/>
    <mergeCell ref="A20:A21"/>
    <mergeCell ref="B20:B21"/>
    <mergeCell ref="A95:C95"/>
    <mergeCell ref="A96:C96"/>
    <mergeCell ref="D96:F96"/>
    <mergeCell ref="G96:I96"/>
    <mergeCell ref="J96:L96"/>
    <mergeCell ref="M96:O96"/>
    <mergeCell ref="A71:E71"/>
    <mergeCell ref="B74:B75"/>
    <mergeCell ref="C74:C75"/>
    <mergeCell ref="A76:E76"/>
    <mergeCell ref="A81:E81"/>
    <mergeCell ref="C82:C92"/>
    <mergeCell ref="AH96:AJ96"/>
    <mergeCell ref="AK96:AM96"/>
    <mergeCell ref="AN96:AP96"/>
    <mergeCell ref="AQ96:AS96"/>
    <mergeCell ref="AT96:AV96"/>
    <mergeCell ref="AW96:AY96"/>
    <mergeCell ref="P96:R96"/>
    <mergeCell ref="S96:U96"/>
    <mergeCell ref="V96:X96"/>
    <mergeCell ref="Y96:AA96"/>
    <mergeCell ref="AB96:AD96"/>
    <mergeCell ref="AE96:AG96"/>
    <mergeCell ref="BR96:BT96"/>
    <mergeCell ref="BU96:BW96"/>
    <mergeCell ref="BX96:BZ96"/>
    <mergeCell ref="CA96:CC96"/>
    <mergeCell ref="CD96:CF96"/>
    <mergeCell ref="CG96:CI96"/>
    <mergeCell ref="AZ96:BB96"/>
    <mergeCell ref="BC96:BE96"/>
    <mergeCell ref="BF96:BH96"/>
    <mergeCell ref="BI96:BK96"/>
    <mergeCell ref="BL96:BN96"/>
    <mergeCell ref="BO96:BQ96"/>
    <mergeCell ref="DB96:DD96"/>
    <mergeCell ref="DE96:DG96"/>
    <mergeCell ref="DH96:DJ96"/>
    <mergeCell ref="DK96:DM96"/>
    <mergeCell ref="DN96:DP96"/>
    <mergeCell ref="DQ96:DS96"/>
    <mergeCell ref="CJ96:CL96"/>
    <mergeCell ref="CM96:CO96"/>
    <mergeCell ref="CP96:CR96"/>
    <mergeCell ref="CS96:CU96"/>
    <mergeCell ref="CV96:CX96"/>
    <mergeCell ref="CY96:DA96"/>
    <mergeCell ref="EL96:EN96"/>
    <mergeCell ref="EO96:EQ96"/>
    <mergeCell ref="ER96:ET96"/>
    <mergeCell ref="EU96:EW96"/>
    <mergeCell ref="EX96:EZ96"/>
    <mergeCell ref="FA96:FC96"/>
    <mergeCell ref="DT96:DV96"/>
    <mergeCell ref="DW96:DY96"/>
    <mergeCell ref="DZ96:EB96"/>
    <mergeCell ref="EC96:EE96"/>
    <mergeCell ref="EF96:EH96"/>
    <mergeCell ref="EI96:EK96"/>
    <mergeCell ref="GE96:GG96"/>
    <mergeCell ref="GH96:GJ96"/>
    <mergeCell ref="GK96:GM96"/>
    <mergeCell ref="FD96:FF96"/>
    <mergeCell ref="FG96:FI96"/>
    <mergeCell ref="FJ96:FL96"/>
    <mergeCell ref="FM96:FO96"/>
    <mergeCell ref="FP96:FR96"/>
    <mergeCell ref="FS96:FU96"/>
    <mergeCell ref="IP96:IR96"/>
    <mergeCell ref="IS96:IU96"/>
    <mergeCell ref="A97:C97"/>
    <mergeCell ref="HX96:HZ96"/>
    <mergeCell ref="IA96:IC96"/>
    <mergeCell ref="ID96:IF96"/>
    <mergeCell ref="IG96:II96"/>
    <mergeCell ref="IJ96:IL96"/>
    <mergeCell ref="IM96:IO96"/>
    <mergeCell ref="HF96:HH96"/>
    <mergeCell ref="HI96:HK96"/>
    <mergeCell ref="HL96:HN96"/>
    <mergeCell ref="HO96:HQ96"/>
    <mergeCell ref="HR96:HT96"/>
    <mergeCell ref="HU96:HW96"/>
    <mergeCell ref="GN96:GP96"/>
    <mergeCell ref="GQ96:GS96"/>
    <mergeCell ref="GT96:GV96"/>
    <mergeCell ref="GW96:GY96"/>
    <mergeCell ref="GZ96:HB96"/>
    <mergeCell ref="HC96:HE96"/>
    <mergeCell ref="FV96:FX96"/>
    <mergeCell ref="FY96:GA96"/>
    <mergeCell ref="GB96:GD96"/>
  </mergeCells>
  <printOptions horizontalCentered="1"/>
  <pageMargins left="1.1811023622047245" right="0.55118110236220474" top="0.59055118110236227" bottom="0.55118110236220474" header="0.39370078740157483" footer="0.43307086614173229"/>
  <pageSetup paperSize="9" scale="53" fitToHeight="2" orientation="portrait" r:id="rId1"/>
  <headerFooter alignWithMargins="0"/>
  <rowBreaks count="2" manualBreakCount="2">
    <brk id="44" max="5" man="1"/>
    <brk id="80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763514BE1C6464AA52EB960E0D8DD69" ma:contentTypeVersion="9" ma:contentTypeDescription="Створення нового документа." ma:contentTypeScope="" ma:versionID="956621a4b83f1ef410c9f1771b776516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MFWF-361-40623</_dlc_DocId>
    <_dlc_DocIdUrl xmlns="acedc1b3-a6a6-4744-bb8f-c9b717f8a9c9">
      <Url>http://workflow/12000/12100/12110/_layouts/DocIdRedir.aspx?ID=MFWF-361-40623</Url>
      <Description>MFWF-361-40623</Description>
    </_dlc_DocIdUrl>
  </documentManagement>
</p:properties>
</file>

<file path=customXml/itemProps1.xml><?xml version="1.0" encoding="utf-8"?>
<ds:datastoreItem xmlns:ds="http://schemas.openxmlformats.org/officeDocument/2006/customXml" ds:itemID="{492A9281-F9B4-46E5-A2C9-C660A0212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E70843-AEB6-4651-9FE6-C291C17E8E8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5DBE7F7-008D-45E8-9F06-9AA4D553A24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0E44180-A13A-44FE-8AEC-617D13978B02}">
  <ds:schemaRefs>
    <ds:schemaRef ds:uri="http://schemas.microsoft.com/office/infopath/2007/PartnerControls"/>
    <ds:schemaRef ds:uri="acedc1b3-a6a6-4744-bb8f-c9b717f8a9c9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основна (2)</vt:lpstr>
      <vt:lpstr>'основна (2)'!Область_печати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Admin</cp:lastModifiedBy>
  <cp:lastPrinted>2017-07-25T08:09:41Z</cp:lastPrinted>
  <dcterms:created xsi:type="dcterms:W3CDTF">2017-02-22T13:02:14Z</dcterms:created>
  <dcterms:modified xsi:type="dcterms:W3CDTF">2019-07-12T11:26:48Z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0x010100D763514BE1C6464AA52EB960E0D8DD69</vt:lpwstr>
  </property>
  <property fmtid="{D5CDD505-2E9C-101B-9397-08002B2CF9AE}" pid="3" name="_dlc_DocIdItemGuid">
    <vt:lpwstr>cdc16a6c-9238-437e-8cd5-f9a16e90f4fe</vt:lpwstr>
  </property>
</Properties>
</file>