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010-08 РИЗИКИ\Для оприлюднення\2019\"/>
    </mc:Choice>
  </mc:AlternateContent>
  <bookViews>
    <workbookView xWindow="480" yWindow="150" windowWidth="22995" windowHeight="9525" tabRatio="564"/>
  </bookViews>
  <sheets>
    <sheet name="основна (2)" sheetId="1" r:id="rId1"/>
  </sheets>
  <definedNames>
    <definedName name="_xlnm._FilterDatabase" localSheetId="0" hidden="1">'основна (2)'!$B$1:$B$139</definedName>
    <definedName name="_xlnm.Print_Area" localSheetId="0">'основна (2)'!$A$1:$F$116</definedName>
  </definedNames>
  <calcPr calcId="162913"/>
</workbook>
</file>

<file path=xl/calcChain.xml><?xml version="1.0" encoding="utf-8"?>
<calcChain xmlns="http://schemas.openxmlformats.org/spreadsheetml/2006/main">
  <c r="F111" i="1" l="1"/>
  <c r="F110" i="1" l="1"/>
  <c r="F101" i="1" s="1"/>
  <c r="F94" i="1" l="1"/>
  <c r="F81" i="1"/>
  <c r="F80" i="1"/>
  <c r="F76" i="1" s="1"/>
  <c r="F71" i="1"/>
  <c r="F60" i="1"/>
  <c r="F51" i="1"/>
  <c r="F45" i="1"/>
  <c r="F43" i="1"/>
  <c r="F41" i="1" s="1"/>
  <c r="F26" i="1"/>
  <c r="F24" i="1"/>
  <c r="F19" i="1"/>
  <c r="F15" i="1"/>
  <c r="F12" i="1"/>
  <c r="F5" i="1"/>
</calcChain>
</file>

<file path=xl/sharedStrings.xml><?xml version="1.0" encoding="utf-8"?>
<sst xmlns="http://schemas.openxmlformats.org/spreadsheetml/2006/main" count="350" uniqueCount="180">
  <si>
    <t>Кредитор</t>
  </si>
  <si>
    <t>Позичальник</t>
  </si>
  <si>
    <t>Назва проекту, для реалізації якого залучається кредит/позика</t>
  </si>
  <si>
    <t>Валюта кредиту/позики</t>
  </si>
  <si>
    <t>Сума державної гарантії у валюті кредиту/позики</t>
  </si>
  <si>
    <t>Сума державної гарантії, грн.*</t>
  </si>
  <si>
    <t>Європейський банк реконструкції та розвитку</t>
  </si>
  <si>
    <t>Впровадження швидкісного руху пасажирських поїздів на залізницях України (14849 від 31.08.2014)</t>
  </si>
  <si>
    <t>USD</t>
  </si>
  <si>
    <t>НАЕК "Енергоатом"</t>
  </si>
  <si>
    <t>Модернізації енергоблоків №2 Хмельницької АЕС та №4 Рівненської АЕС  (34838 від 29.07.2004)</t>
  </si>
  <si>
    <t>Європейське співтовариство з атомної енергії</t>
  </si>
  <si>
    <t>Модернізації енергоблоків №2 Хмельницької АЕС та №4 Рівненської АЕС (Угода від 29.07.2004)</t>
  </si>
  <si>
    <t>Credit Suisse First Boston International</t>
  </si>
  <si>
    <t>ДКБ "Південне" ім. М.К.Янгеля</t>
  </si>
  <si>
    <t>Фінансування українсько-бразильського проекту по створенню ракетного космічного комплексу "Циклон-4", Угода від 18.11.04</t>
  </si>
  <si>
    <t>Maglin Capital Limited</t>
  </si>
  <si>
    <t>Фінансування проектування і будівництва залізнично-автомобільного мостового переходу через річку Дніпро в місті Києві, Угода від 18.10.2004</t>
  </si>
  <si>
    <t>Deutsche Bank AG London</t>
  </si>
  <si>
    <t>Укравтодор</t>
  </si>
  <si>
    <t>Реконструкція автомобільної дороги Київ-Одеса на дільниці від Жашкова до Червонознам’янки, договір від 29.06.2004</t>
  </si>
  <si>
    <t>ДП "Національна енергетична компанія "Укренерго"</t>
  </si>
  <si>
    <t>Проект будівництва високовольтної повітряної лінії в Одеській області  (33896 від 16.12.2005)</t>
  </si>
  <si>
    <t>EUR</t>
  </si>
  <si>
    <t>Завершення проекту реконструкції автомобільної дороги Київ-Одеса на дільниці від Жашкова до Червонознам’янки, Угода від 17.08.2005</t>
  </si>
  <si>
    <t>Міжнародний банк реконструкції та розвитку</t>
  </si>
  <si>
    <t>Укрексімбанк</t>
  </si>
  <si>
    <t>Проект розвитку експорту 2 (4836 від 26.09.06)</t>
  </si>
  <si>
    <t>Citibank, N.A. London</t>
  </si>
  <si>
    <t>Будівництво, реконструкція та капітальний ремонт автомобільних доріг загального користування, Угода від 07.07.2006</t>
  </si>
  <si>
    <t>ОДІУ</t>
  </si>
  <si>
    <t>Державна іпотечна установа</t>
  </si>
  <si>
    <t>Іпотечне кредитування (Облігації ДІУ)</t>
  </si>
  <si>
    <t>UAH</t>
  </si>
  <si>
    <t>Morgan Stanley Bank International Limited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</si>
  <si>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30.08.07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</si>
  <si>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28.09.07, Договір про врегулювання від 05.02.09</t>
  </si>
  <si>
    <t>ДП "Іллічівський морський торговельний порт"</t>
  </si>
  <si>
    <t>Проект "Розвиток інфраструктури Іллічівського морського торговельного порту" (31245 від 28.11.07)</t>
  </si>
  <si>
    <t>Канадська експортна агенція</t>
  </si>
  <si>
    <t>ДП "Укркосмос"</t>
  </si>
  <si>
    <t>Створення національної супутникової системи зв'язку, Кредитний договір від 15.12.2009</t>
  </si>
  <si>
    <t>Credit Suisse International</t>
  </si>
  <si>
    <t xml:space="preserve">Рефінансування, Угода від 28.01.2009
</t>
  </si>
  <si>
    <t>НАК "Нафтогаз України", Кредитний Договір від 27.11.2006, Додатковий Договір від 05.11.2009</t>
  </si>
  <si>
    <t>АТ "Укрексімбанк"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</si>
  <si>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05.02.09 №151109К6</t>
  </si>
  <si>
    <t>ДП "Укрмедпостач"</t>
  </si>
  <si>
    <t>Забезпечення лікувально-профілактичних закладів обладнанням,  транспортними засобами,  виробами медичного призначення та лікарськими засобами, Угода від 06.10.09 №151309К55, Договір від 01.09.2010 №28010-02/103</t>
  </si>
  <si>
    <t>Облігації Харківського державного авіаційного виробничого підприємства</t>
  </si>
  <si>
    <t>Харківське державне авіаційне виробниче підприємство</t>
  </si>
  <si>
    <t>Фінансування виробничої діяльності підприємтсва та формування ресурсної бази,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2009-2015 років</t>
  </si>
  <si>
    <t>Векселі Укравтодору</t>
  </si>
  <si>
    <t>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</t>
  </si>
  <si>
    <t>Облігації ДП "Київський авіаційний завод "Авіант"</t>
  </si>
  <si>
    <t>Київський авіаційний завод "Авіант"</t>
  </si>
  <si>
    <t>Облігації НАК "Нафтогаз України"</t>
  </si>
  <si>
    <t>Реструктуризації заборгованості Національної акціонерної компанії "Нафтогаз України" за зовнішніми запозиченнями, Договір про довірче управління від 05.11.2009</t>
  </si>
  <si>
    <t>ВАТ "Ощадбанк"</t>
  </si>
  <si>
    <t>Поповнення оборотних коштів, включаючи 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26.03.2009 №241/31/2</t>
  </si>
  <si>
    <t>Поповнення оборотних коштів, включаючи виконання зобов'язань, що виникають у зв'язку з фінансуванням проектів будівництва, реконструкції та капітального ремонту автомобільних доріг, у тому числі за залученими у минулі роки кредитами, Угода від 05.02.2009 №223/31/2</t>
  </si>
  <si>
    <t>НАК "Нафтогаз України", Угода від 05.06.2009 №274/31/2</t>
  </si>
  <si>
    <t>AQUASAFETY INVEST PLC</t>
  </si>
  <si>
    <t>ДП "Львівська ОДПЗ"</t>
  </si>
  <si>
    <t>Реалізація інвестиційного проекту комплексного протипаводкового захисту у Львівській області, Кредитний договір від 27.10.2009</t>
  </si>
  <si>
    <t>UniCredit Bank Austria AG</t>
  </si>
  <si>
    <t>Забезпечення лікувально-профілактичних закладів обладнанням,  транспортними засобами,  виробами медичного призначення та лікарськими засобами, Угода від 18.09.2009</t>
  </si>
  <si>
    <t>Облігації ДП "ФІНІНПРО"</t>
  </si>
  <si>
    <t>ДП "Фінінпро"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</si>
  <si>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03.11.2010</t>
  </si>
  <si>
    <t>VTB Capital PLC</t>
  </si>
  <si>
    <t>Фінансування будівництва, реконструкції,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"Державна акціонерна компанія "Автомобільні дороги України", Угода від 25.11.2010</t>
  </si>
  <si>
    <t>Експортно-імпортний банк Кореї</t>
  </si>
  <si>
    <t>Південна залізниця (статутне територіално-галузеве об'єднання)</t>
  </si>
  <si>
    <t>Придбання швидкісних міжрегіональних електропоїздів в рамках підготовки до фінальної частини  чемпіонату Європи 2012 року з футболу, Кредитна угода від 29.12.2010</t>
  </si>
  <si>
    <t>ДП "ФІНІНПРО"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</si>
  <si>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21.04.2011</t>
  </si>
  <si>
    <t>Сбербанк Росії</t>
  </si>
  <si>
    <t>Фінансування будівництва, реконструкції, капітального та поточного ремонту автомобільних доріг і придбання дорожньої техніки, Угода від 22.07.2011</t>
  </si>
  <si>
    <t>ДП "Конструкторське бюро "Південне" ім. М.К. Янгеля</t>
  </si>
  <si>
    <t>Розвиток бразильсько-українського проекту по створенню ракетного космічного комплексу "Циклон-4", строковий кредитний договір від 16.09.2011</t>
  </si>
  <si>
    <t xml:space="preserve">Проект з енергоефективності (8064-UA від 10.06.11) </t>
  </si>
  <si>
    <t>Державний банк розвитку КНР</t>
  </si>
  <si>
    <t xml:space="preserve">Модернізація та оновлення вугільної шахти ім. Мельникова, Кредитний договір від 21.12.2011 </t>
  </si>
  <si>
    <t>Додаткове фінансування для Другого проекту розвитку експорту (8089-UA від 04.10.11)</t>
  </si>
  <si>
    <t>Фінансування виконання зобов'язань, що виникають у зв'язку з виконанням завдань та здійсненням заходів, передбачених Державною цільовою програмою підготовки та проведення в Україні фінальної частини чемпіонату Європи 2012 року з футболу, Договір про довірче управління від 07.12.2012</t>
  </si>
  <si>
    <t>Заміщення споживання природного газу вітчизняним вугіллям, Генеральна Кредитна угода від 25.12.2012</t>
  </si>
  <si>
    <t>Експортно-імпортний банк Китаю</t>
  </si>
  <si>
    <t>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господарства, кредитний договір від 26.12.2012 №201209</t>
  </si>
  <si>
    <t>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господарства, Генеральний кредитний договір від 26.12.2012 №201210</t>
  </si>
  <si>
    <t>Deutsche Bank AG Schaft</t>
  </si>
  <si>
    <t>Модернизація компресорної станції "Бар" на транзитному трубопроводі "Союз", Кредитний договір від 11.12.2012 №1/1212000351</t>
  </si>
  <si>
    <t>Облігації Укравтодору</t>
  </si>
  <si>
    <t>Фінансування об’єктів будівництва, реконструкції, капітального та поточного ремонту автомобільних доріг загального користування, в тому числі, будівництво транспортної магістралі через річку Дніпро в м. Запоріжжя, за переліком, затвердженим Кабінетом Міністрів України, і придбання дорожньої техніки та обладнання для дочірніх підприємств ПАТ «Державна акціонерна компанія «Автомобільні дороги України»</t>
  </si>
  <si>
    <t>Фінансування об’єктів  будівництва, реконструкції, капітального та поточного ремонту автомобільних доріг загального користування, в тому числі для реалізації проекту будівництва мостового переходу через річку Дніпро в м. Запоріжжі, за переліком, затвердженим Кабінетом Міністрів України, і придбання дорожньої техніки та обладнання для дочірніх підприємств ПАТ «Державна акціонерна компанія «Автомобільні дороги України»</t>
  </si>
  <si>
    <t xml:space="preserve">Міністерство енергетики та вугільної промисловості України
</t>
  </si>
  <si>
    <t>Проект соціально-економічного розвитку "Будівництво першої черги Дністровської ГАЕС у складі трьох агрегатів ", Угода від 16.10.2013 №743/31/2</t>
  </si>
  <si>
    <t>ПАТ АБ "Укргазбанк"</t>
  </si>
  <si>
    <t xml:space="preserve">Департамент енергетики, транспорту та зв'язку Вінницької міської ради
</t>
  </si>
  <si>
    <t>Проект соціально-економічного розвитку "По оновленню рухомого складу автобусного і тролейбусного парків", Угода від 22.11.2013 №20-10/2013</t>
  </si>
  <si>
    <t>Облігації Державної іпотечної установи</t>
  </si>
  <si>
    <t xml:space="preserve">Державна іпотечна установа
</t>
  </si>
  <si>
    <t>Облігації ПАТ "НАК "Нафтогаз"</t>
  </si>
  <si>
    <t>ПАТ "Ощадбанк"</t>
  </si>
  <si>
    <t xml:space="preserve"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
</t>
  </si>
  <si>
    <t>Проект соціально-економічного розвитку "Будівництво сучасного лікувально-діагностичного комплексу Національної дитячої спеціалізованої лікарні "Охматдит" по вул. Чорновола,28/1, у Шевченківському районі м.Києва ", Угода від 30.12.2013 №777/31/2</t>
  </si>
  <si>
    <t xml:space="preserve">Управління капітального будівництва Херсонської міської ради
</t>
  </si>
  <si>
    <t>Проект соціально-економічного розвитку "Будівництво шляхопроводу по просп. Адмірала Сенявіна- вул. Залаегерсег у м. Херсоні", Угода від 17.12.2013 №1712-13</t>
  </si>
  <si>
    <t xml:space="preserve">Департамент капітального будівництва Вінницької міської ради
</t>
  </si>
  <si>
    <t>Проект соціально-економічного розвитку "Будівництво вул. Келецької та трамвайної лінії від вул.Квятека до автовокзалу "Західний" в м.Вінниці", Угода від 25.12.2013 №22-Ю/2013</t>
  </si>
  <si>
    <t xml:space="preserve">Державне агентство з інвестицій та управління національними проектами  України
</t>
  </si>
  <si>
    <t>Проект соціально-економічного розвитку "Реалізація ІІ етапу Національного проекту "Відкритий світ" у частині технічного забезпечення шкіл навчальним обладнанням", договір від 27.12.2013 №15-К/13-VIP</t>
  </si>
  <si>
    <t>ВАТ "Газпромбанк"</t>
  </si>
  <si>
    <t>Поповнення оборотного капіталу, додаткова Угода від 27.12.2013</t>
  </si>
  <si>
    <t>Європейський інвестиційний банк</t>
  </si>
  <si>
    <t xml:space="preserve">Державна адміністрація залізничного транспорту України </t>
  </si>
  <si>
    <t>Проект будівництва Бескидського тунелю, Фінансова угода від 07.05.2014 № 81.421</t>
  </si>
  <si>
    <t>Експортно-імпортний банк Китаю **</t>
  </si>
  <si>
    <t>ДП «Дирекція з будівництва   та   управління  національного  проекту  «Повітряний експрес»  та  інших  інфраструктурних об'єктів Київського регіону»</t>
  </si>
  <si>
    <t>Організація залізничного пасажирського сполучення м.Київ- міжнародний аеропорт "Бориспіль", Кредитний договір від 05.07.2011 №BLA201123</t>
  </si>
  <si>
    <t>Європейський банк реконструкції  та розвитку</t>
  </si>
  <si>
    <t>Комплексна (зведена) програма підвищення рівня безпеки енергоблоків атомних електростанцій</t>
  </si>
  <si>
    <t>ПАТ "Укрексімбанк"</t>
  </si>
  <si>
    <t>Державна акціонерна холдінгова компанія "Артем"</t>
  </si>
  <si>
    <t>Програма  підвищення обороноздатності і безпеки держави та задоволення невідкладних потреб Збройних Сил у частині виготовлення комбінованого пристрою викиду хибних цілей "Адрос" КУВ 26-50 і його модифікацій, а також 125-міліметрового пострілу з керованою ракетою (виріб 621)"</t>
  </si>
  <si>
    <t>Дочірнє підприємство Державної компанії "Укрспецекспорт" державне госпрозрахункове зовнішньоторгівельне підприємство "Спецтехноекспорт"</t>
  </si>
  <si>
    <t>Програми підвищення обороноздатності і безпеки держави в частині створення сучасної системи висвітлення надводної обстановки</t>
  </si>
  <si>
    <t>Формування стабілізаційного (резервного) енергетичного фонду</t>
  </si>
  <si>
    <t>Проект "Реабілітація гідроелектростанцій"</t>
  </si>
  <si>
    <t>Програма підвищення обороноздатності та безпеки держави України</t>
  </si>
  <si>
    <t xml:space="preserve">Товариство з обмеженою відповідальністю «Українська бронетехніка»
</t>
  </si>
  <si>
    <t>Доформування стабілізаційного (резервного) енергетичного фонду</t>
  </si>
  <si>
    <t>Приватне акціонерне товариство "Завод "Кузня на Рибальському"</t>
  </si>
  <si>
    <t xml:space="preserve">Державне  підприємство  "Київський бронетанковий завод"
</t>
  </si>
  <si>
    <t xml:space="preserve">Товариство з обмеженою відповідальністю "НВЦ "Інфозахист"
</t>
  </si>
  <si>
    <t xml:space="preserve">Товариство з обмеженою відповідальністю "ЕСОММ СО"
</t>
  </si>
  <si>
    <t xml:space="preserve">Товариство з обмеженою відповідальністю  "РДЛ"
</t>
  </si>
  <si>
    <t xml:space="preserve">Сентрал Сторедж Сейфті Проджект Траст </t>
  </si>
  <si>
    <t>фінансування інвестиційного проекту (державного) “Будівництво централізованого сховища відпрацьованого ядерного палива реакторів ВВЕР АЕС України”</t>
  </si>
  <si>
    <t>Проект "Доступ до довготермінового фінансування"</t>
  </si>
  <si>
    <t xml:space="preserve"> ***застосовується Методика оцінювання фіскальних ризиків, пов'язаних з діяльністю суб'єктів господарювання державного сектору еконмоіки, затвердженої постановою КМУ від 11.01.2018 № 7</t>
  </si>
  <si>
    <t>НАЕК "Енергоатом" ***</t>
  </si>
  <si>
    <t>Державне підприємство «Національна атомна енергогенеруюча компанія «Енергоатом» ***</t>
  </si>
  <si>
    <t xml:space="preserve">Державне підприємство «Національна атомна енергогенеруюча компанія «Енергоатом» ***
</t>
  </si>
  <si>
    <t>НАК "Нафтогаз України" ***</t>
  </si>
  <si>
    <t>ПАТ "Національна акціонерна компанія "Нафтогаз України" ***</t>
  </si>
  <si>
    <t xml:space="preserve">Національна акціонерна компанія "Нафтогаз України" ***
</t>
  </si>
  <si>
    <t>Публічне акціонерне товариство "Національна акціонерна компанія "Нафтогаз України" ***</t>
  </si>
  <si>
    <t xml:space="preserve">Публічне акціонерне товариство «Національна акціонерна компанія "Нафтогаз України» ***
</t>
  </si>
  <si>
    <t xml:space="preserve">Облігації ПАТ "НАК "Нафтогаз" </t>
  </si>
  <si>
    <t>Дочірня компанія "Укртрансгаз" Національної акціонерної компанії "Нафтогаз України" ***</t>
  </si>
  <si>
    <t xml:space="preserve">Державний банк розвитку КНР </t>
  </si>
  <si>
    <t>ВАТ "Лисичанськвугілля" ***</t>
  </si>
  <si>
    <t xml:space="preserve">ПАТ  "Державна продовольчо-зернова корпорація України" ***
</t>
  </si>
  <si>
    <t>Укрзалізниця ***</t>
  </si>
  <si>
    <t>Публічне акціонерне товариство «Укргідроенерго» ***</t>
  </si>
  <si>
    <t xml:space="preserve">Державне підприємство  "Житомирський бронетанковий завод" ***
</t>
  </si>
  <si>
    <t xml:space="preserve">Державне підприємство  "Львівський бронетанковий завод" ***
</t>
  </si>
  <si>
    <t xml:space="preserve">Державне підприємство  "Харківський завод спеціальних машин" ***
</t>
  </si>
  <si>
    <t xml:space="preserve">Державне підприємство "Харківський бронетанковий завод" ***
</t>
  </si>
  <si>
    <t xml:space="preserve">Державне підприємство "Жулянський машинобудівний завод"ВІЗАР" ***
</t>
  </si>
  <si>
    <t xml:space="preserve">Державне підприємство "Миколаївський бронетанковий завод" ***
</t>
  </si>
  <si>
    <t xml:space="preserve">Державне підприємство "Одеський авіаційний завод" ***
</t>
  </si>
  <si>
    <t xml:space="preserve">Державне підприємство "Харківське конструкторське бюро з машинобудування імені О.О. Морозова" ***
</t>
  </si>
  <si>
    <t xml:space="preserve">Державне підприємство"Харківський автомобільний завод" ***
</t>
  </si>
  <si>
    <t xml:space="preserve">Державне підприємство "Шепетівський ремонтний завод" ***
</t>
  </si>
  <si>
    <t>Європейський банк реконструкції  та розвитку ****</t>
  </si>
  <si>
    <t xml:space="preserve"> **** Гарантійна угода набрала чинності 21.03.2016</t>
  </si>
  <si>
    <t xml:space="preserve"> **Гарантійна Угода від 16.06.2011 (зареєстрована у Мінфіні 15.12.2014 №13010-05/132)</t>
  </si>
  <si>
    <t xml:space="preserve"> *гривненивий еквівалент розраховується виходячи з дати набрання чинності угоди</t>
  </si>
  <si>
    <t>Європейське  співтовариство з атомної енергії</t>
  </si>
  <si>
    <t>ПАТ "Державний експортно-імпортний банк України"</t>
  </si>
  <si>
    <t>ДП "Шепетівський ремонтний завод"</t>
  </si>
  <si>
    <t>ДП "Житомирський бронетанковий завод"</t>
  </si>
  <si>
    <t>ДП "Миколаївський бронетанковий завод"</t>
  </si>
  <si>
    <t>ДП "Львівський бронетанковий завод"</t>
  </si>
  <si>
    <t>ДП "Київський бронетанковий завод"</t>
  </si>
  <si>
    <t>ДП "Харківський бронетанковий завод"</t>
  </si>
  <si>
    <t>ДП ДГЗП "Спецтехноекспорт"</t>
  </si>
  <si>
    <t>Інформація щодо наданих державних гарантій у 2004-2019 роках (станом на 01.10.2019)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</si>
</sst>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name val="Tahoma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10" fillId="0" borderId="0"/>
  </cellStyleXfs>
  <cellXfs count="61">
    <xf numFmtId="0" fontId="0" fillId="0" borderId="0" xfId="0">
      <alignment wrapText="1"/>
    </xf>
    <xf numFmtId="0" fontId="0" fillId="2" borderId="0" xfId="0" applyFill="1" applyBorder="1">
      <alignment wrapText="1"/>
    </xf>
    <xf numFmtId="0" fontId="0" fillId="2" borderId="0" xfId="0" applyFill="1">
      <alignment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>
      <alignment wrapText="1"/>
    </xf>
    <xf numFmtId="0" fontId="4" fillId="0" borderId="0" xfId="0" applyFont="1" applyBorder="1">
      <alignment wrapText="1"/>
    </xf>
    <xf numFmtId="0" fontId="4" fillId="0" borderId="0" xfId="0" applyFont="1">
      <alignment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Fill="1" applyBorder="1">
      <alignment wrapText="1"/>
    </xf>
    <xf numFmtId="0" fontId="0" fillId="0" borderId="0" xfId="0" applyFill="1">
      <alignment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1" xfId="0" applyFill="1" applyBorder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Border="1">
      <alignment wrapText="1"/>
    </xf>
    <xf numFmtId="0" fontId="6" fillId="0" borderId="0" xfId="0" applyFont="1">
      <alignment wrapText="1"/>
    </xf>
    <xf numFmtId="164" fontId="4" fillId="4" borderId="1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>
      <alignment wrapText="1"/>
    </xf>
    <xf numFmtId="0" fontId="0" fillId="2" borderId="0" xfId="0" applyFill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5" borderId="0" xfId="0" applyFill="1" applyBorder="1">
      <alignment wrapText="1"/>
    </xf>
    <xf numFmtId="0" fontId="6" fillId="5" borderId="0" xfId="0" applyFont="1" applyFill="1" applyBorder="1">
      <alignment wrapText="1"/>
    </xf>
    <xf numFmtId="0" fontId="11" fillId="5" borderId="0" xfId="0" applyFont="1" applyFill="1" applyBorder="1">
      <alignment wrapText="1"/>
    </xf>
    <xf numFmtId="0" fontId="8" fillId="5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3" fillId="5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V139"/>
  <sheetViews>
    <sheetView showGridLines="0" tabSelected="1" view="pageBreakPreview" topLeftCell="A91" zoomScale="120" zoomScaleNormal="100" zoomScaleSheetLayoutView="120" workbookViewId="0">
      <selection activeCell="F109" sqref="F109"/>
    </sheetView>
  </sheetViews>
  <sheetFormatPr defaultColWidth="15.42578125" defaultRowHeight="12.75" x14ac:dyDescent="0.2"/>
  <cols>
    <col min="1" max="1" width="26.28515625" style="2" bestFit="1" customWidth="1"/>
    <col min="2" max="2" width="46.140625" style="2" customWidth="1"/>
    <col min="3" max="3" width="42.28515625" style="2" customWidth="1"/>
    <col min="4" max="4" width="8.140625" style="33" customWidth="1"/>
    <col min="5" max="5" width="15.42578125" style="2" customWidth="1"/>
    <col min="6" max="6" width="15.42578125" style="1" customWidth="1"/>
    <col min="7" max="7" width="15.42578125" style="36" customWidth="1"/>
    <col min="8" max="16" width="15.42578125" style="1" customWidth="1"/>
    <col min="17" max="16384" width="15.42578125" style="2"/>
  </cols>
  <sheetData>
    <row r="1" spans="1:16" ht="24.75" customHeight="1" x14ac:dyDescent="0.2">
      <c r="A1" s="40" t="s">
        <v>179</v>
      </c>
      <c r="B1" s="40"/>
      <c r="C1" s="40"/>
      <c r="D1" s="40"/>
      <c r="E1" s="40"/>
      <c r="F1" s="40"/>
    </row>
    <row r="2" spans="1:16" customFormat="1" ht="12.75" customHeight="1" thickBot="1" x14ac:dyDescent="0.25">
      <c r="A2" s="3"/>
      <c r="B2" s="3"/>
      <c r="C2" s="3"/>
      <c r="D2" s="3"/>
      <c r="E2" s="3"/>
      <c r="F2" s="4"/>
      <c r="G2" s="36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37.5" customHeight="1" x14ac:dyDescent="0.15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2"/>
      <c r="H3" s="5"/>
      <c r="I3" s="5"/>
      <c r="J3" s="5"/>
      <c r="K3" s="5"/>
      <c r="L3" s="5"/>
      <c r="M3" s="5"/>
      <c r="N3" s="5"/>
      <c r="O3" s="5"/>
      <c r="P3" s="5"/>
    </row>
    <row r="4" spans="1:16" customFormat="1" ht="10.5" customHeight="1" x14ac:dyDescent="0.2">
      <c r="A4" s="44">
        <v>1</v>
      </c>
      <c r="B4" s="44">
        <v>2</v>
      </c>
      <c r="C4" s="44">
        <v>3</v>
      </c>
      <c r="D4" s="44">
        <v>4</v>
      </c>
      <c r="E4" s="44">
        <v>5</v>
      </c>
      <c r="F4" s="45">
        <v>6</v>
      </c>
      <c r="G4" s="36"/>
      <c r="H4" s="4"/>
      <c r="I4" s="4"/>
      <c r="J4" s="4"/>
      <c r="K4" s="4"/>
      <c r="L4" s="4"/>
      <c r="M4" s="4"/>
      <c r="N4" s="4"/>
      <c r="O4" s="4"/>
      <c r="P4" s="4"/>
    </row>
    <row r="5" spans="1:16" customFormat="1" x14ac:dyDescent="0.2">
      <c r="A5" s="46">
        <v>2004</v>
      </c>
      <c r="B5" s="46"/>
      <c r="C5" s="46"/>
      <c r="D5" s="46"/>
      <c r="E5" s="46"/>
      <c r="F5" s="47">
        <f>F7+F6+F8+F9+F10+F11</f>
        <v>8366584000</v>
      </c>
      <c r="G5" s="36"/>
      <c r="H5" s="4"/>
      <c r="I5" s="4"/>
      <c r="J5" s="4"/>
      <c r="K5" s="4"/>
      <c r="L5" s="4"/>
      <c r="M5" s="4"/>
      <c r="N5" s="4"/>
      <c r="O5" s="4"/>
      <c r="P5" s="4"/>
    </row>
    <row r="6" spans="1:16" s="11" customFormat="1" ht="21" x14ac:dyDescent="0.2">
      <c r="A6" s="7" t="s">
        <v>6</v>
      </c>
      <c r="B6" s="7" t="s">
        <v>154</v>
      </c>
      <c r="C6" s="8" t="s">
        <v>7</v>
      </c>
      <c r="D6" s="9" t="s">
        <v>8</v>
      </c>
      <c r="E6" s="21">
        <v>120000000</v>
      </c>
      <c r="F6" s="48">
        <v>637416000</v>
      </c>
      <c r="G6" s="36"/>
      <c r="H6" s="10"/>
      <c r="I6" s="10"/>
      <c r="J6" s="10"/>
      <c r="K6" s="10"/>
      <c r="L6" s="10"/>
      <c r="M6" s="10"/>
      <c r="N6" s="10"/>
      <c r="O6" s="10"/>
      <c r="P6" s="10"/>
    </row>
    <row r="7" spans="1:16" ht="21" x14ac:dyDescent="0.2">
      <c r="A7" s="12" t="s">
        <v>6</v>
      </c>
      <c r="B7" s="12" t="s">
        <v>141</v>
      </c>
      <c r="C7" s="13" t="s">
        <v>10</v>
      </c>
      <c r="D7" s="14" t="s">
        <v>8</v>
      </c>
      <c r="E7" s="22">
        <v>42000000</v>
      </c>
      <c r="F7" s="49">
        <v>223720000</v>
      </c>
    </row>
    <row r="8" spans="1:16" ht="21" x14ac:dyDescent="0.2">
      <c r="A8" s="13" t="s">
        <v>11</v>
      </c>
      <c r="B8" s="13" t="s">
        <v>9</v>
      </c>
      <c r="C8" s="13" t="s">
        <v>12</v>
      </c>
      <c r="D8" s="14" t="s">
        <v>8</v>
      </c>
      <c r="E8" s="50">
        <v>83000000</v>
      </c>
      <c r="F8" s="49">
        <v>441228000</v>
      </c>
    </row>
    <row r="9" spans="1:16" ht="31.15" customHeight="1" x14ac:dyDescent="0.2">
      <c r="A9" s="12" t="s">
        <v>13</v>
      </c>
      <c r="B9" s="12" t="s">
        <v>14</v>
      </c>
      <c r="C9" s="12" t="s">
        <v>15</v>
      </c>
      <c r="D9" s="14" t="s">
        <v>8</v>
      </c>
      <c r="E9" s="50">
        <v>150000000</v>
      </c>
      <c r="F9" s="49">
        <v>795930000</v>
      </c>
    </row>
    <row r="10" spans="1:16" s="11" customFormat="1" ht="31.5" x14ac:dyDescent="0.2">
      <c r="A10" s="7" t="s">
        <v>16</v>
      </c>
      <c r="B10" s="7" t="s">
        <v>154</v>
      </c>
      <c r="C10" s="7" t="s">
        <v>17</v>
      </c>
      <c r="D10" s="9" t="s">
        <v>8</v>
      </c>
      <c r="E10" s="21">
        <v>700000000</v>
      </c>
      <c r="F10" s="48">
        <v>3714690000</v>
      </c>
      <c r="G10" s="36"/>
      <c r="H10" s="10"/>
      <c r="I10" s="10"/>
      <c r="J10" s="10"/>
      <c r="K10" s="10"/>
      <c r="L10" s="10"/>
      <c r="M10" s="10"/>
      <c r="N10" s="10"/>
      <c r="O10" s="10"/>
      <c r="P10" s="10"/>
    </row>
    <row r="11" spans="1:16" s="11" customFormat="1" ht="25.15" customHeight="1" x14ac:dyDescent="0.2">
      <c r="A11" s="7" t="s">
        <v>18</v>
      </c>
      <c r="B11" s="7" t="s">
        <v>19</v>
      </c>
      <c r="C11" s="7" t="s">
        <v>20</v>
      </c>
      <c r="D11" s="9" t="s">
        <v>8</v>
      </c>
      <c r="E11" s="21">
        <v>480000000</v>
      </c>
      <c r="F11" s="48">
        <v>2553600000</v>
      </c>
      <c r="G11" s="36"/>
      <c r="H11" s="10"/>
      <c r="I11" s="10"/>
      <c r="J11" s="10"/>
      <c r="K11" s="10"/>
      <c r="L11" s="10"/>
      <c r="M11" s="10"/>
      <c r="N11" s="10"/>
      <c r="O11" s="10"/>
      <c r="P11" s="10"/>
    </row>
    <row r="12" spans="1:16" customFormat="1" x14ac:dyDescent="0.2">
      <c r="A12" s="46">
        <v>2005</v>
      </c>
      <c r="B12" s="46"/>
      <c r="C12" s="46"/>
      <c r="D12" s="46"/>
      <c r="E12" s="46"/>
      <c r="F12" s="47">
        <f>F13+F14</f>
        <v>661063099.63999999</v>
      </c>
      <c r="G12" s="36"/>
      <c r="H12" s="4"/>
      <c r="I12" s="4"/>
      <c r="J12" s="4"/>
      <c r="K12" s="4"/>
      <c r="L12" s="4"/>
      <c r="M12" s="4"/>
      <c r="N12" s="4"/>
      <c r="O12" s="4"/>
      <c r="P12" s="4"/>
    </row>
    <row r="13" spans="1:16" ht="21" x14ac:dyDescent="0.2">
      <c r="A13" s="12" t="s">
        <v>6</v>
      </c>
      <c r="B13" s="12" t="s">
        <v>21</v>
      </c>
      <c r="C13" s="12" t="s">
        <v>22</v>
      </c>
      <c r="D13" s="14" t="s">
        <v>23</v>
      </c>
      <c r="E13" s="22">
        <v>25755133</v>
      </c>
      <c r="F13" s="49">
        <v>156063099.63999999</v>
      </c>
    </row>
    <row r="14" spans="1:16" s="11" customFormat="1" ht="31.5" x14ac:dyDescent="0.2">
      <c r="A14" s="7" t="s">
        <v>18</v>
      </c>
      <c r="B14" s="7" t="s">
        <v>19</v>
      </c>
      <c r="C14" s="7" t="s">
        <v>24</v>
      </c>
      <c r="D14" s="9" t="s">
        <v>8</v>
      </c>
      <c r="E14" s="21">
        <v>100000000</v>
      </c>
      <c r="F14" s="48">
        <v>505000000</v>
      </c>
      <c r="G14" s="36"/>
      <c r="H14" s="10"/>
      <c r="I14" s="10"/>
      <c r="J14" s="10"/>
      <c r="K14" s="10"/>
      <c r="L14" s="10"/>
      <c r="M14" s="10"/>
      <c r="N14" s="10"/>
      <c r="O14" s="10"/>
      <c r="P14" s="10"/>
    </row>
    <row r="15" spans="1:16" customFormat="1" x14ac:dyDescent="0.2">
      <c r="A15" s="46">
        <v>2006</v>
      </c>
      <c r="B15" s="46"/>
      <c r="C15" s="46"/>
      <c r="D15" s="46"/>
      <c r="E15" s="46"/>
      <c r="F15" s="47">
        <f>F16+F17+F18</f>
        <v>3520578289.0599999</v>
      </c>
      <c r="G15" s="36"/>
      <c r="H15" s="4"/>
      <c r="I15" s="4"/>
      <c r="J15" s="4"/>
      <c r="K15" s="4"/>
      <c r="L15" s="4"/>
      <c r="M15" s="4"/>
      <c r="N15" s="4"/>
      <c r="O15" s="4"/>
      <c r="P15" s="4"/>
    </row>
    <row r="16" spans="1:16" s="11" customFormat="1" ht="21" x14ac:dyDescent="0.2">
      <c r="A16" s="7" t="s">
        <v>25</v>
      </c>
      <c r="B16" s="7" t="s">
        <v>26</v>
      </c>
      <c r="C16" s="7" t="s">
        <v>27</v>
      </c>
      <c r="D16" s="9" t="s">
        <v>8</v>
      </c>
      <c r="E16" s="21">
        <v>154500000</v>
      </c>
      <c r="F16" s="48">
        <v>780225000</v>
      </c>
      <c r="G16" s="36"/>
      <c r="H16" s="10"/>
      <c r="I16" s="10"/>
      <c r="J16" s="10"/>
      <c r="K16" s="10"/>
      <c r="L16" s="10"/>
      <c r="M16" s="10"/>
      <c r="N16" s="10"/>
      <c r="O16" s="10"/>
      <c r="P16" s="10"/>
    </row>
    <row r="17" spans="1:16" s="11" customFormat="1" ht="31.5" x14ac:dyDescent="0.2">
      <c r="A17" s="7" t="s">
        <v>28</v>
      </c>
      <c r="B17" s="7" t="s">
        <v>19</v>
      </c>
      <c r="C17" s="7" t="s">
        <v>29</v>
      </c>
      <c r="D17" s="9" t="s">
        <v>23</v>
      </c>
      <c r="E17" s="21">
        <v>279886635</v>
      </c>
      <c r="F17" s="48">
        <v>1740353289.0599999</v>
      </c>
      <c r="G17" s="36"/>
      <c r="H17" s="10"/>
      <c r="I17" s="10"/>
      <c r="J17" s="10"/>
      <c r="K17" s="10"/>
      <c r="L17" s="10"/>
      <c r="M17" s="10"/>
      <c r="N17" s="10"/>
      <c r="O17" s="10"/>
      <c r="P17" s="10"/>
    </row>
    <row r="18" spans="1:16" s="15" customFormat="1" ht="17.45" customHeight="1" x14ac:dyDescent="0.2">
      <c r="A18" s="7" t="s">
        <v>30</v>
      </c>
      <c r="B18" s="7" t="s">
        <v>31</v>
      </c>
      <c r="C18" s="8" t="s">
        <v>32</v>
      </c>
      <c r="D18" s="9" t="s">
        <v>33</v>
      </c>
      <c r="E18" s="21">
        <v>1000000000</v>
      </c>
      <c r="F18" s="48">
        <v>1000000000</v>
      </c>
      <c r="G18" s="36"/>
      <c r="H18" s="10"/>
      <c r="I18" s="10"/>
      <c r="J18" s="10"/>
      <c r="K18" s="10"/>
      <c r="L18" s="10"/>
      <c r="M18" s="10"/>
      <c r="N18" s="10"/>
      <c r="O18" s="10"/>
      <c r="P18" s="10"/>
    </row>
    <row r="19" spans="1:16" customFormat="1" x14ac:dyDescent="0.2">
      <c r="A19" s="46">
        <v>2007</v>
      </c>
      <c r="B19" s="46"/>
      <c r="C19" s="46"/>
      <c r="D19" s="46"/>
      <c r="E19" s="46"/>
      <c r="F19" s="47">
        <f>F20+F21+F22+F23</f>
        <v>5891795600</v>
      </c>
      <c r="G19" s="36"/>
      <c r="H19" s="4"/>
      <c r="I19" s="4"/>
      <c r="J19" s="4"/>
      <c r="K19" s="4"/>
      <c r="L19" s="4"/>
      <c r="M19" s="4"/>
      <c r="N19" s="4"/>
      <c r="O19" s="4"/>
      <c r="P19" s="4"/>
    </row>
    <row r="20" spans="1:16" s="11" customFormat="1" ht="52.5" x14ac:dyDescent="0.2">
      <c r="A20" s="51" t="s">
        <v>34</v>
      </c>
      <c r="B20" s="52" t="s">
        <v>19</v>
      </c>
      <c r="C20" s="7" t="s">
        <v>35</v>
      </c>
      <c r="D20" s="9" t="s">
        <v>8</v>
      </c>
      <c r="E20" s="21">
        <v>465000000</v>
      </c>
      <c r="F20" s="48">
        <v>2348250000</v>
      </c>
      <c r="G20" s="36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11" customFormat="1" ht="52.5" x14ac:dyDescent="0.2">
      <c r="A21" s="51"/>
      <c r="B21" s="52"/>
      <c r="C21" s="7" t="s">
        <v>36</v>
      </c>
      <c r="D21" s="9" t="s">
        <v>8</v>
      </c>
      <c r="E21" s="21">
        <v>465000000</v>
      </c>
      <c r="F21" s="48">
        <v>2348250000</v>
      </c>
      <c r="G21" s="36"/>
      <c r="H21" s="10"/>
      <c r="I21" s="10"/>
      <c r="J21" s="10"/>
      <c r="K21" s="10"/>
      <c r="L21" s="10"/>
      <c r="M21" s="10"/>
      <c r="N21" s="10"/>
      <c r="O21" s="10"/>
      <c r="P21" s="10"/>
    </row>
    <row r="22" spans="1:16" customFormat="1" ht="21" x14ac:dyDescent="0.2">
      <c r="A22" s="7" t="s">
        <v>6</v>
      </c>
      <c r="B22" s="7" t="s">
        <v>37</v>
      </c>
      <c r="C22" s="7" t="s">
        <v>38</v>
      </c>
      <c r="D22" s="9" t="s">
        <v>23</v>
      </c>
      <c r="E22" s="21">
        <v>26000000</v>
      </c>
      <c r="F22" s="48">
        <v>195295600</v>
      </c>
      <c r="G22" s="36"/>
      <c r="H22" s="4"/>
      <c r="I22" s="4"/>
      <c r="J22" s="4"/>
      <c r="K22" s="4"/>
      <c r="L22" s="4"/>
      <c r="M22" s="4"/>
      <c r="N22" s="4"/>
      <c r="O22" s="4"/>
      <c r="P22" s="4"/>
    </row>
    <row r="23" spans="1:16" s="11" customFormat="1" x14ac:dyDescent="0.2">
      <c r="A23" s="8" t="s">
        <v>30</v>
      </c>
      <c r="B23" s="8" t="s">
        <v>31</v>
      </c>
      <c r="C23" s="8" t="s">
        <v>32</v>
      </c>
      <c r="D23" s="9" t="s">
        <v>33</v>
      </c>
      <c r="E23" s="21">
        <v>1000000000</v>
      </c>
      <c r="F23" s="48">
        <v>1000000000</v>
      </c>
      <c r="G23" s="36"/>
      <c r="H23" s="10"/>
      <c r="I23" s="10"/>
      <c r="J23" s="10"/>
      <c r="K23" s="10"/>
      <c r="L23" s="10"/>
      <c r="M23" s="10"/>
      <c r="N23" s="10"/>
      <c r="O23" s="10"/>
      <c r="P23" s="10"/>
    </row>
    <row r="24" spans="1:16" customFormat="1" x14ac:dyDescent="0.2">
      <c r="A24" s="46">
        <v>2008</v>
      </c>
      <c r="B24" s="46"/>
      <c r="C24" s="46"/>
      <c r="D24" s="46"/>
      <c r="E24" s="46"/>
      <c r="F24" s="47">
        <f>F25</f>
        <v>1000000000</v>
      </c>
      <c r="G24" s="36"/>
      <c r="H24" s="4"/>
      <c r="I24" s="4"/>
      <c r="J24" s="4"/>
      <c r="K24" s="4"/>
      <c r="L24" s="4"/>
      <c r="M24" s="4"/>
      <c r="N24" s="4"/>
      <c r="O24" s="4"/>
      <c r="P24" s="4"/>
    </row>
    <row r="25" spans="1:16" customFormat="1" x14ac:dyDescent="0.2">
      <c r="A25" s="8" t="s">
        <v>30</v>
      </c>
      <c r="B25" s="8" t="s">
        <v>31</v>
      </c>
      <c r="C25" s="8" t="s">
        <v>32</v>
      </c>
      <c r="D25" s="9" t="s">
        <v>33</v>
      </c>
      <c r="E25" s="21">
        <v>1000000000</v>
      </c>
      <c r="F25" s="48">
        <v>1000000000</v>
      </c>
      <c r="G25" s="36"/>
      <c r="H25" s="4"/>
      <c r="I25" s="4"/>
      <c r="J25" s="4"/>
      <c r="K25" s="4"/>
      <c r="L25" s="4"/>
      <c r="M25" s="4"/>
      <c r="N25" s="4"/>
      <c r="O25" s="4"/>
      <c r="P25" s="4"/>
    </row>
    <row r="26" spans="1:16" customFormat="1" x14ac:dyDescent="0.2">
      <c r="A26" s="46">
        <v>2009</v>
      </c>
      <c r="B26" s="46"/>
      <c r="C26" s="46"/>
      <c r="D26" s="46"/>
      <c r="E26" s="46"/>
      <c r="F26" s="47">
        <f>F27+F28+F29+F30+F31+F32+F33+F34+F35+F36+F37+F38+F39+F40</f>
        <v>32110451857.849998</v>
      </c>
      <c r="G26" s="36"/>
      <c r="H26" s="4"/>
      <c r="I26" s="4"/>
      <c r="J26" s="4"/>
      <c r="K26" s="4"/>
      <c r="L26" s="4"/>
      <c r="M26" s="4"/>
      <c r="N26" s="4"/>
      <c r="O26" s="4"/>
      <c r="P26" s="4"/>
    </row>
    <row r="27" spans="1:16" ht="21" x14ac:dyDescent="0.2">
      <c r="A27" s="12" t="s">
        <v>39</v>
      </c>
      <c r="B27" s="12" t="s">
        <v>40</v>
      </c>
      <c r="C27" s="12" t="s">
        <v>41</v>
      </c>
      <c r="D27" s="14" t="s">
        <v>8</v>
      </c>
      <c r="E27" s="22">
        <v>292433560</v>
      </c>
      <c r="F27" s="49">
        <v>2333795268.9299998</v>
      </c>
    </row>
    <row r="28" spans="1:16" s="11" customFormat="1" ht="16.149999999999999" customHeight="1" x14ac:dyDescent="0.2">
      <c r="A28" s="7" t="s">
        <v>42</v>
      </c>
      <c r="B28" s="7" t="s">
        <v>19</v>
      </c>
      <c r="C28" s="12" t="s">
        <v>43</v>
      </c>
      <c r="D28" s="9" t="s">
        <v>8</v>
      </c>
      <c r="E28" s="21">
        <v>465000000</v>
      </c>
      <c r="F28" s="48">
        <v>3580500000</v>
      </c>
      <c r="G28" s="36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x14ac:dyDescent="0.2">
      <c r="A29" s="12" t="s">
        <v>42</v>
      </c>
      <c r="B29" s="12" t="s">
        <v>144</v>
      </c>
      <c r="C29" s="12" t="s">
        <v>44</v>
      </c>
      <c r="D29" s="14" t="s">
        <v>8</v>
      </c>
      <c r="E29" s="22">
        <v>300000</v>
      </c>
      <c r="F29" s="49">
        <v>2404440</v>
      </c>
    </row>
    <row r="30" spans="1:16" s="11" customFormat="1" ht="52.5" x14ac:dyDescent="0.2">
      <c r="A30" s="7" t="s">
        <v>45</v>
      </c>
      <c r="B30" s="7" t="s">
        <v>19</v>
      </c>
      <c r="C30" s="7" t="s">
        <v>46</v>
      </c>
      <c r="D30" s="9" t="s">
        <v>33</v>
      </c>
      <c r="E30" s="53">
        <v>2100000000</v>
      </c>
      <c r="F30" s="48">
        <v>2100000000</v>
      </c>
      <c r="G30" s="36"/>
      <c r="H30" s="10"/>
      <c r="I30" s="10"/>
      <c r="J30" s="10"/>
      <c r="K30" s="10"/>
      <c r="L30" s="10"/>
      <c r="M30" s="10"/>
      <c r="N30" s="10"/>
      <c r="O30" s="10"/>
      <c r="P30" s="10"/>
    </row>
    <row r="31" spans="1:16" s="11" customFormat="1" ht="52.5" x14ac:dyDescent="0.2">
      <c r="A31" s="7" t="s">
        <v>45</v>
      </c>
      <c r="B31" s="7" t="s">
        <v>47</v>
      </c>
      <c r="C31" s="7" t="s">
        <v>48</v>
      </c>
      <c r="D31" s="9" t="s">
        <v>23</v>
      </c>
      <c r="E31" s="53">
        <v>17000000</v>
      </c>
      <c r="F31" s="48">
        <v>200469474</v>
      </c>
      <c r="G31" s="36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63" x14ac:dyDescent="0.2">
      <c r="A32" s="13" t="s">
        <v>49</v>
      </c>
      <c r="B32" s="13" t="s">
        <v>50</v>
      </c>
      <c r="C32" s="13" t="s">
        <v>51</v>
      </c>
      <c r="D32" s="54" t="s">
        <v>33</v>
      </c>
      <c r="E32" s="50">
        <v>1620000000</v>
      </c>
      <c r="F32" s="49">
        <v>1620000000</v>
      </c>
    </row>
    <row r="33" spans="1:16" s="11" customFormat="1" ht="42" x14ac:dyDescent="0.2">
      <c r="A33" s="8" t="s">
        <v>52</v>
      </c>
      <c r="B33" s="8" t="s">
        <v>19</v>
      </c>
      <c r="C33" s="8" t="s">
        <v>53</v>
      </c>
      <c r="D33" s="16" t="s">
        <v>33</v>
      </c>
      <c r="E33" s="53">
        <v>1619564450.8199999</v>
      </c>
      <c r="F33" s="48">
        <v>1619564450.8199999</v>
      </c>
      <c r="G33" s="36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63" x14ac:dyDescent="0.2">
      <c r="A34" s="12" t="s">
        <v>54</v>
      </c>
      <c r="B34" s="12" t="s">
        <v>55</v>
      </c>
      <c r="C34" s="12" t="s">
        <v>51</v>
      </c>
      <c r="D34" s="14" t="s">
        <v>33</v>
      </c>
      <c r="E34" s="50">
        <v>858000000</v>
      </c>
      <c r="F34" s="49">
        <v>858000000</v>
      </c>
    </row>
    <row r="35" spans="1:16" ht="42" x14ac:dyDescent="0.2">
      <c r="A35" s="12" t="s">
        <v>56</v>
      </c>
      <c r="B35" s="12" t="s">
        <v>145</v>
      </c>
      <c r="C35" s="12" t="s">
        <v>57</v>
      </c>
      <c r="D35" s="14" t="s">
        <v>8</v>
      </c>
      <c r="E35" s="50">
        <v>1595017000</v>
      </c>
      <c r="F35" s="49">
        <v>12783742251.6</v>
      </c>
    </row>
    <row r="36" spans="1:16" s="11" customFormat="1" ht="63" x14ac:dyDescent="0.2">
      <c r="A36" s="7" t="s">
        <v>58</v>
      </c>
      <c r="B36" s="7" t="s">
        <v>19</v>
      </c>
      <c r="C36" s="7" t="s">
        <v>59</v>
      </c>
      <c r="D36" s="9" t="s">
        <v>33</v>
      </c>
      <c r="E36" s="55">
        <v>737202172.5</v>
      </c>
      <c r="F36" s="48">
        <v>737202172.5</v>
      </c>
      <c r="G36" s="36"/>
      <c r="H36" s="10"/>
      <c r="I36" s="10"/>
      <c r="J36" s="10"/>
      <c r="K36" s="10"/>
      <c r="L36" s="10"/>
      <c r="M36" s="10"/>
      <c r="N36" s="10"/>
      <c r="O36" s="10"/>
      <c r="P36" s="10"/>
    </row>
    <row r="37" spans="1:16" s="11" customFormat="1" ht="63" x14ac:dyDescent="0.2">
      <c r="A37" s="7" t="s">
        <v>58</v>
      </c>
      <c r="B37" s="7" t="s">
        <v>19</v>
      </c>
      <c r="C37" s="7" t="s">
        <v>60</v>
      </c>
      <c r="D37" s="9" t="s">
        <v>33</v>
      </c>
      <c r="E37" s="53">
        <v>980000000</v>
      </c>
      <c r="F37" s="48">
        <v>980000000</v>
      </c>
      <c r="G37" s="36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21" x14ac:dyDescent="0.2">
      <c r="A38" s="12" t="s">
        <v>58</v>
      </c>
      <c r="B38" s="12" t="s">
        <v>145</v>
      </c>
      <c r="C38" s="12" t="s">
        <v>61</v>
      </c>
      <c r="D38" s="14" t="s">
        <v>33</v>
      </c>
      <c r="E38" s="49">
        <v>3691756530</v>
      </c>
      <c r="F38" s="49">
        <v>3691756530</v>
      </c>
    </row>
    <row r="39" spans="1:16" s="11" customFormat="1" ht="31.5" x14ac:dyDescent="0.2">
      <c r="A39" s="7" t="s">
        <v>62</v>
      </c>
      <c r="B39" s="7" t="s">
        <v>63</v>
      </c>
      <c r="C39" s="7" t="s">
        <v>64</v>
      </c>
      <c r="D39" s="9" t="s">
        <v>23</v>
      </c>
      <c r="E39" s="53">
        <v>50000000</v>
      </c>
      <c r="F39" s="48">
        <v>600669900</v>
      </c>
      <c r="G39" s="36"/>
      <c r="H39" s="10"/>
      <c r="I39" s="10"/>
      <c r="J39" s="10"/>
      <c r="K39" s="10"/>
      <c r="L39" s="10"/>
      <c r="M39" s="10"/>
      <c r="N39" s="10"/>
      <c r="O39" s="10"/>
      <c r="P39" s="10"/>
    </row>
    <row r="40" spans="1:16" s="11" customFormat="1" ht="42.6" customHeight="1" x14ac:dyDescent="0.2">
      <c r="A40" s="7" t="s">
        <v>65</v>
      </c>
      <c r="B40" s="7" t="s">
        <v>47</v>
      </c>
      <c r="C40" s="12" t="s">
        <v>66</v>
      </c>
      <c r="D40" s="9" t="s">
        <v>23</v>
      </c>
      <c r="E40" s="53">
        <v>85000000</v>
      </c>
      <c r="F40" s="48">
        <v>1002347370</v>
      </c>
      <c r="G40" s="36"/>
      <c r="H40" s="10"/>
      <c r="I40" s="10"/>
      <c r="J40" s="10"/>
      <c r="K40" s="10"/>
      <c r="L40" s="10"/>
      <c r="M40" s="10"/>
      <c r="N40" s="10"/>
      <c r="O40" s="10"/>
      <c r="P40" s="10"/>
    </row>
    <row r="41" spans="1:16" customFormat="1" x14ac:dyDescent="0.2">
      <c r="A41" s="46">
        <v>2010</v>
      </c>
      <c r="B41" s="46"/>
      <c r="C41" s="46"/>
      <c r="D41" s="46"/>
      <c r="E41" s="46"/>
      <c r="F41" s="47">
        <f>SUM(F42:F44)</f>
        <v>10074258180</v>
      </c>
      <c r="G41" s="36"/>
      <c r="H41" s="4"/>
      <c r="I41" s="4"/>
      <c r="J41" s="4"/>
      <c r="K41" s="4"/>
      <c r="L41" s="4"/>
      <c r="M41" s="4"/>
      <c r="N41" s="4"/>
      <c r="O41" s="4"/>
      <c r="P41" s="4"/>
    </row>
    <row r="42" spans="1:16" customFormat="1" ht="63" x14ac:dyDescent="0.2">
      <c r="A42" s="7" t="s">
        <v>67</v>
      </c>
      <c r="B42" s="7" t="s">
        <v>68</v>
      </c>
      <c r="C42" s="7" t="s">
        <v>69</v>
      </c>
      <c r="D42" s="9" t="s">
        <v>8</v>
      </c>
      <c r="E42" s="21">
        <v>568000000</v>
      </c>
      <c r="F42" s="48">
        <v>4497821600</v>
      </c>
      <c r="G42" s="36"/>
      <c r="H42" s="4"/>
      <c r="I42" s="4"/>
      <c r="J42" s="4"/>
      <c r="K42" s="4"/>
      <c r="L42" s="4"/>
      <c r="M42" s="4"/>
      <c r="N42" s="4"/>
      <c r="O42" s="4"/>
      <c r="P42" s="4"/>
    </row>
    <row r="43" spans="1:16" customFormat="1" ht="63" x14ac:dyDescent="0.2">
      <c r="A43" s="7" t="s">
        <v>70</v>
      </c>
      <c r="B43" s="7" t="s">
        <v>19</v>
      </c>
      <c r="C43" s="7" t="s">
        <v>71</v>
      </c>
      <c r="D43" s="9" t="s">
        <v>8</v>
      </c>
      <c r="E43" s="21">
        <v>440800000</v>
      </c>
      <c r="F43" s="48">
        <f>E43*7.9387</f>
        <v>3499378960</v>
      </c>
      <c r="G43" s="36"/>
      <c r="H43" s="4"/>
      <c r="I43" s="4"/>
      <c r="J43" s="4"/>
      <c r="K43" s="4"/>
      <c r="L43" s="4"/>
      <c r="M43" s="4"/>
      <c r="N43" s="4"/>
      <c r="O43" s="4"/>
      <c r="P43" s="4"/>
    </row>
    <row r="44" spans="1:16" s="18" customFormat="1" ht="42" x14ac:dyDescent="0.2">
      <c r="A44" s="7" t="s">
        <v>72</v>
      </c>
      <c r="B44" s="7" t="s">
        <v>73</v>
      </c>
      <c r="C44" s="7" t="s">
        <v>74</v>
      </c>
      <c r="D44" s="9" t="s">
        <v>8</v>
      </c>
      <c r="E44" s="21">
        <v>260950000</v>
      </c>
      <c r="F44" s="48">
        <v>2077057620</v>
      </c>
      <c r="G44" s="37"/>
      <c r="H44" s="17"/>
      <c r="I44" s="17"/>
      <c r="J44" s="17"/>
      <c r="K44" s="17"/>
      <c r="L44" s="17"/>
      <c r="M44" s="17"/>
      <c r="N44" s="17"/>
      <c r="O44" s="17"/>
      <c r="P44" s="17"/>
    </row>
    <row r="45" spans="1:16" customFormat="1" x14ac:dyDescent="0.2">
      <c r="A45" s="46">
        <v>2011</v>
      </c>
      <c r="B45" s="46"/>
      <c r="C45" s="46"/>
      <c r="D45" s="46"/>
      <c r="E45" s="46"/>
      <c r="F45" s="47">
        <f>F46+F47+F48+F49+F50</f>
        <v>12842172100</v>
      </c>
      <c r="G45" s="36"/>
      <c r="H45" s="4"/>
      <c r="I45" s="4"/>
      <c r="J45" s="4"/>
      <c r="K45" s="4"/>
      <c r="L45" s="4"/>
      <c r="M45" s="4"/>
      <c r="N45" s="4"/>
      <c r="O45" s="4"/>
      <c r="P45" s="4"/>
    </row>
    <row r="46" spans="1:16" s="18" customFormat="1" ht="63" x14ac:dyDescent="0.2">
      <c r="A46" s="7" t="s">
        <v>67</v>
      </c>
      <c r="B46" s="7" t="s">
        <v>75</v>
      </c>
      <c r="C46" s="7" t="s">
        <v>76</v>
      </c>
      <c r="D46" s="9" t="s">
        <v>8</v>
      </c>
      <c r="E46" s="53">
        <v>690000000</v>
      </c>
      <c r="F46" s="48">
        <v>5496126000</v>
      </c>
      <c r="G46" s="37"/>
      <c r="H46" s="17"/>
      <c r="I46" s="17"/>
      <c r="J46" s="17"/>
      <c r="K46" s="17"/>
      <c r="L46" s="17"/>
      <c r="M46" s="17"/>
      <c r="N46" s="17"/>
      <c r="O46" s="17"/>
      <c r="P46" s="17"/>
    </row>
    <row r="47" spans="1:16" customFormat="1" ht="42" x14ac:dyDescent="0.2">
      <c r="A47" s="7" t="s">
        <v>77</v>
      </c>
      <c r="B47" s="7" t="s">
        <v>19</v>
      </c>
      <c r="C47" s="7" t="s">
        <v>78</v>
      </c>
      <c r="D47" s="9" t="s">
        <v>8</v>
      </c>
      <c r="E47" s="19">
        <v>376000000</v>
      </c>
      <c r="F47" s="48">
        <v>2997133600</v>
      </c>
      <c r="G47" s="36"/>
      <c r="H47" s="4"/>
      <c r="I47" s="4"/>
      <c r="J47" s="4"/>
      <c r="K47" s="4"/>
      <c r="L47" s="4"/>
      <c r="M47" s="4"/>
      <c r="N47" s="4"/>
      <c r="O47" s="4"/>
      <c r="P47" s="4"/>
    </row>
    <row r="48" spans="1:16" ht="31.5" x14ac:dyDescent="0.2">
      <c r="A48" s="12" t="s">
        <v>77</v>
      </c>
      <c r="B48" s="13" t="s">
        <v>79</v>
      </c>
      <c r="C48" s="13" t="s">
        <v>80</v>
      </c>
      <c r="D48" s="14" t="s">
        <v>8</v>
      </c>
      <c r="E48" s="20">
        <v>260000000</v>
      </c>
      <c r="F48" s="49">
        <v>2073682000</v>
      </c>
    </row>
    <row r="49" spans="1:16" customFormat="1" ht="22.15" customHeight="1" x14ac:dyDescent="0.2">
      <c r="A49" s="7" t="s">
        <v>25</v>
      </c>
      <c r="B49" s="8" t="s">
        <v>26</v>
      </c>
      <c r="C49" s="8" t="s">
        <v>81</v>
      </c>
      <c r="D49" s="9" t="s">
        <v>8</v>
      </c>
      <c r="E49" s="19">
        <v>200000000</v>
      </c>
      <c r="F49" s="48">
        <v>1596140000</v>
      </c>
      <c r="G49" s="36"/>
      <c r="H49" s="4"/>
      <c r="I49" s="4"/>
      <c r="J49" s="4"/>
      <c r="K49" s="4"/>
      <c r="L49" s="4"/>
      <c r="M49" s="4"/>
      <c r="N49" s="4"/>
      <c r="O49" s="4"/>
      <c r="P49" s="4"/>
    </row>
    <row r="50" spans="1:16" customFormat="1" ht="21" x14ac:dyDescent="0.2">
      <c r="A50" s="7" t="s">
        <v>151</v>
      </c>
      <c r="B50" s="8" t="s">
        <v>152</v>
      </c>
      <c r="C50" s="8" t="s">
        <v>83</v>
      </c>
      <c r="D50" s="9" t="s">
        <v>8</v>
      </c>
      <c r="E50" s="19">
        <v>85000000</v>
      </c>
      <c r="F50" s="48">
        <v>679090500</v>
      </c>
      <c r="G50" s="36"/>
      <c r="H50" s="4"/>
      <c r="I50" s="4"/>
      <c r="J50" s="4"/>
      <c r="K50" s="4"/>
      <c r="L50" s="4"/>
      <c r="M50" s="4"/>
      <c r="N50" s="4"/>
      <c r="O50" s="4"/>
      <c r="P50" s="4"/>
    </row>
    <row r="51" spans="1:16" customFormat="1" x14ac:dyDescent="0.2">
      <c r="A51" s="46">
        <v>2012</v>
      </c>
      <c r="B51" s="46"/>
      <c r="C51" s="46"/>
      <c r="D51" s="46"/>
      <c r="E51" s="46"/>
      <c r="F51" s="47">
        <f>F52+F53+F54+F55+F56+F57+F58+F59</f>
        <v>75349704678.505859</v>
      </c>
      <c r="G51" s="36"/>
      <c r="H51" s="4"/>
      <c r="I51" s="4"/>
      <c r="J51" s="4"/>
      <c r="K51" s="4"/>
      <c r="L51" s="4"/>
      <c r="M51" s="4"/>
      <c r="N51" s="4"/>
      <c r="O51" s="4"/>
      <c r="P51" s="4"/>
    </row>
    <row r="52" spans="1:16" customFormat="1" ht="22.15" customHeight="1" x14ac:dyDescent="0.2">
      <c r="A52" s="7" t="s">
        <v>25</v>
      </c>
      <c r="B52" s="8" t="s">
        <v>26</v>
      </c>
      <c r="C52" s="8" t="s">
        <v>84</v>
      </c>
      <c r="D52" s="9" t="s">
        <v>8</v>
      </c>
      <c r="E52" s="19">
        <v>150000000</v>
      </c>
      <c r="F52" s="48">
        <v>1198455000</v>
      </c>
      <c r="G52" s="36"/>
      <c r="H52" s="4"/>
      <c r="I52" s="4"/>
      <c r="J52" s="4"/>
      <c r="K52" s="4"/>
      <c r="L52" s="4"/>
      <c r="M52" s="4"/>
      <c r="N52" s="4"/>
      <c r="O52" s="4"/>
      <c r="P52" s="4"/>
    </row>
    <row r="53" spans="1:16" s="15" customFormat="1" ht="21.75" customHeight="1" x14ac:dyDescent="0.2">
      <c r="A53" s="7" t="s">
        <v>30</v>
      </c>
      <c r="B53" s="7" t="s">
        <v>31</v>
      </c>
      <c r="C53" s="7" t="s">
        <v>32</v>
      </c>
      <c r="D53" s="9" t="s">
        <v>33</v>
      </c>
      <c r="E53" s="21">
        <v>2000000000</v>
      </c>
      <c r="F53" s="48">
        <v>2000000000</v>
      </c>
      <c r="G53" s="36"/>
      <c r="H53" s="10"/>
      <c r="I53" s="10"/>
      <c r="J53" s="10"/>
      <c r="K53" s="10"/>
      <c r="L53" s="10"/>
      <c r="M53" s="10"/>
      <c r="N53" s="10"/>
      <c r="O53" s="10"/>
      <c r="P53" s="10"/>
    </row>
    <row r="54" spans="1:16" customFormat="1" ht="63" x14ac:dyDescent="0.2">
      <c r="A54" s="7" t="s">
        <v>67</v>
      </c>
      <c r="B54" s="7" t="s">
        <v>68</v>
      </c>
      <c r="C54" s="12" t="s">
        <v>85</v>
      </c>
      <c r="D54" s="9" t="s">
        <v>8</v>
      </c>
      <c r="E54" s="21">
        <v>550000000</v>
      </c>
      <c r="F54" s="48">
        <v>4396150000</v>
      </c>
      <c r="G54" s="36"/>
      <c r="H54" s="4"/>
      <c r="I54" s="4"/>
      <c r="J54" s="4"/>
      <c r="K54" s="4"/>
      <c r="L54" s="4"/>
      <c r="M54" s="4"/>
      <c r="N54" s="4"/>
      <c r="O54" s="4"/>
      <c r="P54" s="4"/>
    </row>
    <row r="55" spans="1:16" ht="22.15" customHeight="1" x14ac:dyDescent="0.2">
      <c r="A55" s="12" t="s">
        <v>82</v>
      </c>
      <c r="B55" s="12" t="s">
        <v>144</v>
      </c>
      <c r="C55" s="12" t="s">
        <v>86</v>
      </c>
      <c r="D55" s="14" t="s">
        <v>8</v>
      </c>
      <c r="E55" s="22">
        <v>3656000000</v>
      </c>
      <c r="F55" s="49">
        <v>29222408000</v>
      </c>
    </row>
    <row r="56" spans="1:16" ht="63" x14ac:dyDescent="0.2">
      <c r="A56" s="12" t="s">
        <v>87</v>
      </c>
      <c r="B56" s="12" t="s">
        <v>153</v>
      </c>
      <c r="C56" s="12" t="s">
        <v>88</v>
      </c>
      <c r="D56" s="14" t="s">
        <v>8</v>
      </c>
      <c r="E56" s="22">
        <v>1500000000</v>
      </c>
      <c r="F56" s="49">
        <v>11989500000</v>
      </c>
    </row>
    <row r="57" spans="1:16" ht="63" x14ac:dyDescent="0.2">
      <c r="A57" s="12" t="s">
        <v>87</v>
      </c>
      <c r="B57" s="12" t="s">
        <v>153</v>
      </c>
      <c r="C57" s="12" t="s">
        <v>89</v>
      </c>
      <c r="D57" s="14" t="s">
        <v>8</v>
      </c>
      <c r="E57" s="22">
        <v>1500000000</v>
      </c>
      <c r="F57" s="49">
        <v>11989500000</v>
      </c>
    </row>
    <row r="58" spans="1:16" customFormat="1" ht="33.6" customHeight="1" x14ac:dyDescent="0.2">
      <c r="A58" s="7" t="s">
        <v>90</v>
      </c>
      <c r="B58" s="7" t="s">
        <v>150</v>
      </c>
      <c r="C58" s="7" t="s">
        <v>91</v>
      </c>
      <c r="D58" s="9" t="s">
        <v>23</v>
      </c>
      <c r="E58" s="21">
        <v>53574689</v>
      </c>
      <c r="F58" s="48">
        <v>553691678.50586104</v>
      </c>
      <c r="G58" s="36"/>
      <c r="H58" s="4"/>
      <c r="I58" s="4"/>
      <c r="J58" s="4"/>
      <c r="K58" s="4"/>
      <c r="L58" s="4"/>
      <c r="M58" s="4"/>
      <c r="N58" s="4"/>
      <c r="O58" s="4"/>
      <c r="P58" s="4"/>
    </row>
    <row r="59" spans="1:16" customFormat="1" ht="84" x14ac:dyDescent="0.2">
      <c r="A59" s="7" t="s">
        <v>92</v>
      </c>
      <c r="B59" s="7" t="s">
        <v>19</v>
      </c>
      <c r="C59" s="7" t="s">
        <v>93</v>
      </c>
      <c r="D59" s="9" t="s">
        <v>33</v>
      </c>
      <c r="E59" s="21">
        <v>14000000000</v>
      </c>
      <c r="F59" s="21">
        <v>14000000000</v>
      </c>
      <c r="G59" s="36"/>
      <c r="H59" s="4"/>
      <c r="I59" s="4"/>
      <c r="J59" s="4"/>
      <c r="K59" s="4"/>
      <c r="L59" s="4"/>
      <c r="M59" s="4"/>
      <c r="N59" s="4"/>
      <c r="O59" s="4"/>
      <c r="P59" s="4"/>
    </row>
    <row r="60" spans="1:16" customFormat="1" x14ac:dyDescent="0.2">
      <c r="A60" s="46">
        <v>2013</v>
      </c>
      <c r="B60" s="46"/>
      <c r="C60" s="46"/>
      <c r="D60" s="46"/>
      <c r="E60" s="46"/>
      <c r="F60" s="47">
        <f>SUM(F61:F70)</f>
        <v>21897517549</v>
      </c>
      <c r="G60" s="36"/>
      <c r="H60" s="4"/>
      <c r="I60" s="4"/>
      <c r="J60" s="4"/>
      <c r="K60" s="4"/>
      <c r="L60" s="4"/>
      <c r="M60" s="4"/>
      <c r="N60" s="4"/>
      <c r="O60" s="4"/>
      <c r="P60" s="4"/>
    </row>
    <row r="61" spans="1:16" customFormat="1" ht="93.6" customHeight="1" x14ac:dyDescent="0.2">
      <c r="A61" s="7" t="s">
        <v>92</v>
      </c>
      <c r="B61" s="7" t="s">
        <v>19</v>
      </c>
      <c r="C61" s="7" t="s">
        <v>94</v>
      </c>
      <c r="D61" s="9" t="s">
        <v>33</v>
      </c>
      <c r="E61" s="21">
        <v>5000000000</v>
      </c>
      <c r="F61" s="21">
        <v>5000000000</v>
      </c>
      <c r="G61" s="36"/>
      <c r="H61" s="4"/>
      <c r="I61" s="4"/>
      <c r="J61" s="4"/>
      <c r="K61" s="4"/>
      <c r="L61" s="4"/>
      <c r="M61" s="4"/>
      <c r="N61" s="4"/>
      <c r="O61" s="4"/>
      <c r="P61" s="4"/>
    </row>
    <row r="62" spans="1:16" customFormat="1" ht="31.5" x14ac:dyDescent="0.2">
      <c r="A62" s="7" t="s">
        <v>58</v>
      </c>
      <c r="B62" s="7" t="s">
        <v>95</v>
      </c>
      <c r="C62" s="7" t="s">
        <v>96</v>
      </c>
      <c r="D62" s="9" t="s">
        <v>33</v>
      </c>
      <c r="E62" s="21">
        <v>1500000000</v>
      </c>
      <c r="F62" s="21">
        <v>1500000000</v>
      </c>
      <c r="G62" s="36"/>
      <c r="H62" s="4"/>
      <c r="I62" s="4"/>
      <c r="J62" s="4"/>
      <c r="K62" s="4"/>
      <c r="L62" s="4"/>
      <c r="M62" s="4"/>
      <c r="N62" s="4"/>
      <c r="O62" s="4"/>
      <c r="P62" s="4"/>
    </row>
    <row r="63" spans="1:16" s="4" customFormat="1" ht="34.5" customHeight="1" x14ac:dyDescent="0.2">
      <c r="A63" s="7" t="s">
        <v>97</v>
      </c>
      <c r="B63" s="7" t="s">
        <v>98</v>
      </c>
      <c r="C63" s="7" t="s">
        <v>99</v>
      </c>
      <c r="D63" s="9" t="s">
        <v>33</v>
      </c>
      <c r="E63" s="21">
        <v>113500000</v>
      </c>
      <c r="F63" s="21">
        <v>113500000</v>
      </c>
      <c r="G63" s="36"/>
    </row>
    <row r="64" spans="1:16" s="4" customFormat="1" ht="21" x14ac:dyDescent="0.2">
      <c r="A64" s="7" t="s">
        <v>100</v>
      </c>
      <c r="B64" s="7" t="s">
        <v>101</v>
      </c>
      <c r="C64" s="7" t="s">
        <v>32</v>
      </c>
      <c r="D64" s="9" t="s">
        <v>33</v>
      </c>
      <c r="E64" s="21">
        <v>5000000000</v>
      </c>
      <c r="F64" s="21">
        <v>5000000000</v>
      </c>
      <c r="G64" s="36"/>
    </row>
    <row r="65" spans="1:16" s="1" customFormat="1" ht="15" customHeight="1" x14ac:dyDescent="0.2">
      <c r="A65" s="12" t="s">
        <v>149</v>
      </c>
      <c r="B65" s="12" t="s">
        <v>146</v>
      </c>
      <c r="C65" s="12" t="s">
        <v>102</v>
      </c>
      <c r="D65" s="14" t="s">
        <v>33</v>
      </c>
      <c r="E65" s="22">
        <v>4800000000</v>
      </c>
      <c r="F65" s="22">
        <v>4800000000</v>
      </c>
      <c r="G65" s="36"/>
    </row>
    <row r="66" spans="1:16" s="4" customFormat="1" ht="54" customHeight="1" x14ac:dyDescent="0.2">
      <c r="A66" s="7" t="s">
        <v>103</v>
      </c>
      <c r="B66" s="7" t="s">
        <v>104</v>
      </c>
      <c r="C66" s="7" t="s">
        <v>105</v>
      </c>
      <c r="D66" s="9" t="s">
        <v>33</v>
      </c>
      <c r="E66" s="21">
        <v>644274031</v>
      </c>
      <c r="F66" s="21">
        <v>644274031</v>
      </c>
      <c r="G66" s="36"/>
    </row>
    <row r="67" spans="1:16" s="4" customFormat="1" ht="33" customHeight="1" x14ac:dyDescent="0.2">
      <c r="A67" s="7" t="s">
        <v>97</v>
      </c>
      <c r="B67" s="7" t="s">
        <v>106</v>
      </c>
      <c r="C67" s="7" t="s">
        <v>107</v>
      </c>
      <c r="D67" s="9" t="s">
        <v>33</v>
      </c>
      <c r="E67" s="21">
        <v>198843518</v>
      </c>
      <c r="F67" s="21">
        <v>198843518</v>
      </c>
      <c r="G67" s="36"/>
    </row>
    <row r="68" spans="1:16" s="4" customFormat="1" ht="48" customHeight="1" x14ac:dyDescent="0.2">
      <c r="A68" s="7" t="s">
        <v>97</v>
      </c>
      <c r="B68" s="7" t="s">
        <v>108</v>
      </c>
      <c r="C68" s="7" t="s">
        <v>109</v>
      </c>
      <c r="D68" s="9" t="s">
        <v>33</v>
      </c>
      <c r="E68" s="21">
        <v>36400000</v>
      </c>
      <c r="F68" s="21">
        <v>36400000</v>
      </c>
      <c r="G68" s="36"/>
    </row>
    <row r="69" spans="1:16" s="4" customFormat="1" ht="46.5" customHeight="1" x14ac:dyDescent="0.2">
      <c r="A69" s="7" t="s">
        <v>97</v>
      </c>
      <c r="B69" s="7" t="s">
        <v>110</v>
      </c>
      <c r="C69" s="7" t="s">
        <v>111</v>
      </c>
      <c r="D69" s="9" t="s">
        <v>33</v>
      </c>
      <c r="E69" s="21">
        <v>608000000</v>
      </c>
      <c r="F69" s="21">
        <v>608000000</v>
      </c>
      <c r="G69" s="36"/>
    </row>
    <row r="70" spans="1:16" s="1" customFormat="1" ht="21" x14ac:dyDescent="0.2">
      <c r="A70" s="12" t="s">
        <v>112</v>
      </c>
      <c r="B70" s="12" t="s">
        <v>146</v>
      </c>
      <c r="C70" s="12" t="s">
        <v>113</v>
      </c>
      <c r="D70" s="14" t="s">
        <v>8</v>
      </c>
      <c r="E70" s="22">
        <v>500000000</v>
      </c>
      <c r="F70" s="22">
        <v>3996500000</v>
      </c>
      <c r="G70" s="36"/>
    </row>
    <row r="71" spans="1:16" customFormat="1" x14ac:dyDescent="0.2">
      <c r="A71" s="46">
        <v>2014</v>
      </c>
      <c r="B71" s="46"/>
      <c r="C71" s="46"/>
      <c r="D71" s="46"/>
      <c r="E71" s="46"/>
      <c r="F71" s="56">
        <f>F72+F73+F74+F75</f>
        <v>17378721382.651516</v>
      </c>
      <c r="G71" s="36"/>
      <c r="H71" s="4"/>
      <c r="I71" s="4"/>
      <c r="J71" s="4"/>
      <c r="K71" s="4"/>
      <c r="L71" s="4"/>
      <c r="M71" s="4"/>
      <c r="N71" s="4"/>
      <c r="O71" s="4"/>
      <c r="P71" s="4"/>
    </row>
    <row r="72" spans="1:16" s="4" customFormat="1" ht="23.25" customHeight="1" x14ac:dyDescent="0.2">
      <c r="A72" s="7" t="s">
        <v>114</v>
      </c>
      <c r="B72" s="7" t="s">
        <v>115</v>
      </c>
      <c r="C72" s="7" t="s">
        <v>116</v>
      </c>
      <c r="D72" s="9" t="s">
        <v>23</v>
      </c>
      <c r="E72" s="23">
        <v>55000000</v>
      </c>
      <c r="F72" s="23">
        <v>898982700</v>
      </c>
      <c r="G72" s="36"/>
    </row>
    <row r="73" spans="1:16" s="4" customFormat="1" ht="33" customHeight="1" x14ac:dyDescent="0.2">
      <c r="A73" s="7" t="s">
        <v>117</v>
      </c>
      <c r="B73" s="7" t="s">
        <v>118</v>
      </c>
      <c r="C73" s="7" t="s">
        <v>119</v>
      </c>
      <c r="D73" s="9" t="s">
        <v>8</v>
      </c>
      <c r="E73" s="23">
        <v>372313538</v>
      </c>
      <c r="F73" s="23">
        <v>5867803582.651516</v>
      </c>
      <c r="G73" s="36"/>
    </row>
    <row r="74" spans="1:16" s="1" customFormat="1" ht="20.25" customHeight="1" x14ac:dyDescent="0.2">
      <c r="A74" s="12" t="s">
        <v>120</v>
      </c>
      <c r="B74" s="57" t="s">
        <v>142</v>
      </c>
      <c r="C74" s="57" t="s">
        <v>121</v>
      </c>
      <c r="D74" s="14" t="s">
        <v>23</v>
      </c>
      <c r="E74" s="24">
        <v>300000000</v>
      </c>
      <c r="F74" s="24">
        <v>5811801300</v>
      </c>
      <c r="G74" s="36"/>
    </row>
    <row r="75" spans="1:16" s="4" customFormat="1" ht="23.25" customHeight="1" x14ac:dyDescent="0.2">
      <c r="A75" s="7" t="s">
        <v>170</v>
      </c>
      <c r="B75" s="52"/>
      <c r="C75" s="52"/>
      <c r="D75" s="9" t="s">
        <v>23</v>
      </c>
      <c r="E75" s="23">
        <v>300000000</v>
      </c>
      <c r="F75" s="23">
        <v>4800133800</v>
      </c>
      <c r="G75" s="36"/>
    </row>
    <row r="76" spans="1:16" customFormat="1" x14ac:dyDescent="0.2">
      <c r="A76" s="46">
        <v>2015</v>
      </c>
      <c r="B76" s="46"/>
      <c r="C76" s="46"/>
      <c r="D76" s="46"/>
      <c r="E76" s="46"/>
      <c r="F76" s="56">
        <f>F77+F78+F79+F80</f>
        <v>12757756695.055071</v>
      </c>
      <c r="G76" s="36"/>
      <c r="H76" s="4"/>
      <c r="I76" s="4"/>
      <c r="J76" s="4"/>
      <c r="K76" s="4"/>
      <c r="L76" s="4"/>
      <c r="M76" s="4"/>
      <c r="N76" s="4"/>
      <c r="O76" s="4"/>
      <c r="P76" s="4"/>
    </row>
    <row r="77" spans="1:16" s="4" customFormat="1" ht="64.5" customHeight="1" x14ac:dyDescent="0.2">
      <c r="A77" s="7" t="s">
        <v>122</v>
      </c>
      <c r="B77" s="7" t="s">
        <v>123</v>
      </c>
      <c r="C77" s="7" t="s">
        <v>124</v>
      </c>
      <c r="D77" s="14" t="s">
        <v>33</v>
      </c>
      <c r="E77" s="23">
        <v>110096468</v>
      </c>
      <c r="F77" s="23">
        <v>110096468</v>
      </c>
      <c r="G77" s="36"/>
    </row>
    <row r="78" spans="1:16" s="4" customFormat="1" ht="31.5" x14ac:dyDescent="0.2">
      <c r="A78" s="7" t="s">
        <v>122</v>
      </c>
      <c r="B78" s="7" t="s">
        <v>125</v>
      </c>
      <c r="C78" s="7" t="s">
        <v>126</v>
      </c>
      <c r="D78" s="9" t="s">
        <v>8</v>
      </c>
      <c r="E78" s="23">
        <v>6739213</v>
      </c>
      <c r="F78" s="23">
        <v>161745607.055071</v>
      </c>
      <c r="G78" s="36"/>
    </row>
    <row r="79" spans="1:16" s="4" customFormat="1" ht="21.75" customHeight="1" x14ac:dyDescent="0.2">
      <c r="A79" s="12" t="s">
        <v>120</v>
      </c>
      <c r="B79" s="7" t="s">
        <v>147</v>
      </c>
      <c r="C79" s="7" t="s">
        <v>127</v>
      </c>
      <c r="D79" s="9" t="s">
        <v>8</v>
      </c>
      <c r="E79" s="23">
        <v>300000000</v>
      </c>
      <c r="F79" s="23">
        <v>7158028200</v>
      </c>
      <c r="G79" s="36"/>
    </row>
    <row r="80" spans="1:16" s="10" customFormat="1" ht="21" x14ac:dyDescent="0.2">
      <c r="A80" s="7" t="s">
        <v>166</v>
      </c>
      <c r="B80" s="7" t="s">
        <v>155</v>
      </c>
      <c r="C80" s="7" t="s">
        <v>128</v>
      </c>
      <c r="D80" s="9" t="s">
        <v>23</v>
      </c>
      <c r="E80" s="23">
        <v>180000000</v>
      </c>
      <c r="F80" s="23">
        <f>E80*29.599369</f>
        <v>5327886420</v>
      </c>
      <c r="G80" s="36"/>
    </row>
    <row r="81" spans="1:16" customFormat="1" x14ac:dyDescent="0.2">
      <c r="A81" s="46">
        <v>2016</v>
      </c>
      <c r="B81" s="46"/>
      <c r="C81" s="46"/>
      <c r="D81" s="46"/>
      <c r="E81" s="46"/>
      <c r="F81" s="56">
        <f>SUM(F82:F93)</f>
        <v>16523128368.889999</v>
      </c>
      <c r="G81" s="36"/>
      <c r="H81" s="4"/>
      <c r="I81" s="4"/>
      <c r="J81" s="4"/>
      <c r="K81" s="4"/>
      <c r="L81" s="4"/>
      <c r="M81" s="4"/>
      <c r="N81" s="4"/>
      <c r="O81" s="4"/>
      <c r="P81" s="4"/>
    </row>
    <row r="82" spans="1:16" s="4" customFormat="1" ht="23.25" customHeight="1" x14ac:dyDescent="0.2">
      <c r="A82" s="25" t="s">
        <v>103</v>
      </c>
      <c r="B82" s="25" t="s">
        <v>156</v>
      </c>
      <c r="C82" s="52" t="s">
        <v>129</v>
      </c>
      <c r="D82" s="14" t="s">
        <v>33</v>
      </c>
      <c r="E82" s="26">
        <v>611200000</v>
      </c>
      <c r="F82" s="26">
        <v>611200000</v>
      </c>
      <c r="G82" s="36"/>
    </row>
    <row r="83" spans="1:16" s="4" customFormat="1" ht="21.75" customHeight="1" x14ac:dyDescent="0.2">
      <c r="A83" s="25" t="s">
        <v>103</v>
      </c>
      <c r="B83" s="25" t="s">
        <v>158</v>
      </c>
      <c r="C83" s="52"/>
      <c r="D83" s="14" t="s">
        <v>33</v>
      </c>
      <c r="E83" s="26">
        <v>35847893.409999996</v>
      </c>
      <c r="F83" s="26">
        <v>35847893.409999996</v>
      </c>
      <c r="G83" s="36"/>
    </row>
    <row r="84" spans="1:16" s="4" customFormat="1" ht="21.75" customHeight="1" x14ac:dyDescent="0.2">
      <c r="A84" s="25" t="s">
        <v>122</v>
      </c>
      <c r="B84" s="25" t="s">
        <v>163</v>
      </c>
      <c r="C84" s="52"/>
      <c r="D84" s="14" t="s">
        <v>33</v>
      </c>
      <c r="E84" s="26">
        <v>943916000</v>
      </c>
      <c r="F84" s="26">
        <v>943916000</v>
      </c>
      <c r="G84" s="36"/>
    </row>
    <row r="85" spans="1:16" s="10" customFormat="1" ht="15.75" customHeight="1" x14ac:dyDescent="0.2">
      <c r="A85" s="25" t="s">
        <v>122</v>
      </c>
      <c r="B85" s="25" t="s">
        <v>165</v>
      </c>
      <c r="C85" s="52"/>
      <c r="D85" s="14" t="s">
        <v>33</v>
      </c>
      <c r="E85" s="26">
        <v>193390227.24000001</v>
      </c>
      <c r="F85" s="26">
        <v>193390227.24000001</v>
      </c>
      <c r="G85" s="36"/>
    </row>
    <row r="86" spans="1:16" s="4" customFormat="1" ht="23.25" customHeight="1" x14ac:dyDescent="0.2">
      <c r="A86" s="25" t="s">
        <v>122</v>
      </c>
      <c r="B86" s="25" t="s">
        <v>160</v>
      </c>
      <c r="C86" s="52"/>
      <c r="D86" s="14" t="s">
        <v>33</v>
      </c>
      <c r="E86" s="26">
        <v>7040000</v>
      </c>
      <c r="F86" s="26">
        <v>7040000</v>
      </c>
      <c r="G86" s="36"/>
    </row>
    <row r="87" spans="1:16" s="4" customFormat="1" ht="15" customHeight="1" x14ac:dyDescent="0.2">
      <c r="A87" s="25" t="s">
        <v>122</v>
      </c>
      <c r="B87" s="25" t="s">
        <v>162</v>
      </c>
      <c r="C87" s="52"/>
      <c r="D87" s="14" t="s">
        <v>33</v>
      </c>
      <c r="E87" s="26">
        <v>24043654</v>
      </c>
      <c r="F87" s="26">
        <v>24043654</v>
      </c>
      <c r="G87" s="36"/>
    </row>
    <row r="88" spans="1:16" s="4" customFormat="1" ht="14.25" customHeight="1" x14ac:dyDescent="0.2">
      <c r="A88" s="25" t="s">
        <v>122</v>
      </c>
      <c r="B88" s="25" t="s">
        <v>159</v>
      </c>
      <c r="C88" s="52"/>
      <c r="D88" s="14" t="s">
        <v>33</v>
      </c>
      <c r="E88" s="26">
        <v>289398000</v>
      </c>
      <c r="F88" s="26">
        <v>289398000</v>
      </c>
      <c r="G88" s="36"/>
    </row>
    <row r="89" spans="1:16" s="4" customFormat="1" ht="22.5" customHeight="1" x14ac:dyDescent="0.2">
      <c r="A89" s="25" t="s">
        <v>122</v>
      </c>
      <c r="B89" s="25" t="s">
        <v>161</v>
      </c>
      <c r="C89" s="52"/>
      <c r="D89" s="14" t="s">
        <v>33</v>
      </c>
      <c r="E89" s="26">
        <v>77168955.680000007</v>
      </c>
      <c r="F89" s="26">
        <v>77168955.680000007</v>
      </c>
      <c r="G89" s="36"/>
    </row>
    <row r="90" spans="1:16" s="4" customFormat="1" ht="14.25" customHeight="1" x14ac:dyDescent="0.2">
      <c r="A90" s="25" t="s">
        <v>122</v>
      </c>
      <c r="B90" s="25" t="s">
        <v>164</v>
      </c>
      <c r="C90" s="52"/>
      <c r="D90" s="14" t="s">
        <v>33</v>
      </c>
      <c r="E90" s="26">
        <v>12166060.390000001</v>
      </c>
      <c r="F90" s="26">
        <v>12166060.390000001</v>
      </c>
      <c r="G90" s="36"/>
    </row>
    <row r="91" spans="1:16" s="4" customFormat="1" ht="23.25" customHeight="1" x14ac:dyDescent="0.2">
      <c r="A91" s="25" t="s">
        <v>103</v>
      </c>
      <c r="B91" s="25" t="s">
        <v>130</v>
      </c>
      <c r="C91" s="52"/>
      <c r="D91" s="14" t="s">
        <v>33</v>
      </c>
      <c r="E91" s="26">
        <v>272939289.07999998</v>
      </c>
      <c r="F91" s="26">
        <v>272939289.07999998</v>
      </c>
      <c r="G91" s="36"/>
    </row>
    <row r="92" spans="1:16" s="4" customFormat="1" ht="24" customHeight="1" x14ac:dyDescent="0.2">
      <c r="A92" s="25" t="s">
        <v>103</v>
      </c>
      <c r="B92" s="25" t="s">
        <v>157</v>
      </c>
      <c r="C92" s="52"/>
      <c r="D92" s="14" t="s">
        <v>33</v>
      </c>
      <c r="E92" s="26">
        <v>460589289.08999997</v>
      </c>
      <c r="F92" s="26">
        <v>460589289.08999997</v>
      </c>
      <c r="G92" s="36"/>
    </row>
    <row r="93" spans="1:16" s="4" customFormat="1" ht="23.25" customHeight="1" x14ac:dyDescent="0.2">
      <c r="A93" s="25" t="s">
        <v>25</v>
      </c>
      <c r="B93" s="25" t="s">
        <v>148</v>
      </c>
      <c r="C93" s="25" t="s">
        <v>131</v>
      </c>
      <c r="D93" s="58" t="s">
        <v>8</v>
      </c>
      <c r="E93" s="26">
        <v>500000000</v>
      </c>
      <c r="F93" s="26">
        <v>13595429000</v>
      </c>
      <c r="G93" s="36"/>
    </row>
    <row r="94" spans="1:16" customFormat="1" x14ac:dyDescent="0.2">
      <c r="A94" s="46">
        <v>2017</v>
      </c>
      <c r="B94" s="46"/>
      <c r="C94" s="46"/>
      <c r="D94" s="46"/>
      <c r="E94" s="46"/>
      <c r="F94" s="56">
        <f>SUM(F95:F100)</f>
        <v>8028925833.3400002</v>
      </c>
      <c r="G94" s="36"/>
      <c r="H94" s="4"/>
      <c r="I94" s="4"/>
      <c r="J94" s="4"/>
      <c r="K94" s="4"/>
      <c r="L94" s="4"/>
      <c r="M94" s="4"/>
      <c r="N94" s="4"/>
      <c r="O94" s="4"/>
      <c r="P94" s="4"/>
    </row>
    <row r="95" spans="1:16" s="4" customFormat="1" ht="21" x14ac:dyDescent="0.2">
      <c r="A95" s="25" t="s">
        <v>122</v>
      </c>
      <c r="B95" s="25" t="s">
        <v>132</v>
      </c>
      <c r="C95" s="7" t="s">
        <v>129</v>
      </c>
      <c r="D95" s="14" t="s">
        <v>33</v>
      </c>
      <c r="E95" s="26">
        <v>528984026.25999999</v>
      </c>
      <c r="F95" s="26">
        <v>528984026.25999999</v>
      </c>
      <c r="G95" s="36"/>
    </row>
    <row r="96" spans="1:16" s="4" customFormat="1" ht="14.25" customHeight="1" x14ac:dyDescent="0.2">
      <c r="A96" s="25" t="s">
        <v>122</v>
      </c>
      <c r="B96" s="25" t="s">
        <v>133</v>
      </c>
      <c r="C96" s="7"/>
      <c r="D96" s="14" t="s">
        <v>33</v>
      </c>
      <c r="E96" s="26">
        <v>381405462.39999998</v>
      </c>
      <c r="F96" s="26">
        <v>381405462.39999998</v>
      </c>
      <c r="G96" s="36"/>
    </row>
    <row r="97" spans="1:16" s="4" customFormat="1" ht="13.5" customHeight="1" x14ac:dyDescent="0.2">
      <c r="A97" s="25" t="s">
        <v>122</v>
      </c>
      <c r="B97" s="25" t="s">
        <v>134</v>
      </c>
      <c r="C97" s="59"/>
      <c r="D97" s="14" t="s">
        <v>33</v>
      </c>
      <c r="E97" s="26">
        <v>110014881.86</v>
      </c>
      <c r="F97" s="26">
        <v>110014881.86</v>
      </c>
      <c r="G97" s="36"/>
    </row>
    <row r="98" spans="1:16" s="4" customFormat="1" ht="12.75" customHeight="1" x14ac:dyDescent="0.2">
      <c r="A98" s="25" t="s">
        <v>122</v>
      </c>
      <c r="B98" s="25" t="s">
        <v>135</v>
      </c>
      <c r="C98" s="59"/>
      <c r="D98" s="14" t="s">
        <v>33</v>
      </c>
      <c r="E98" s="26">
        <v>31447581.289999999</v>
      </c>
      <c r="F98" s="26">
        <v>31447581.289999999</v>
      </c>
      <c r="G98" s="36"/>
    </row>
    <row r="99" spans="1:16" s="4" customFormat="1" ht="13.5" customHeight="1" x14ac:dyDescent="0.2">
      <c r="A99" s="25" t="s">
        <v>122</v>
      </c>
      <c r="B99" s="25" t="s">
        <v>136</v>
      </c>
      <c r="C99" s="59"/>
      <c r="D99" s="14" t="s">
        <v>33</v>
      </c>
      <c r="E99" s="26">
        <v>11856131.529999999</v>
      </c>
      <c r="F99" s="26">
        <v>11856131.529999999</v>
      </c>
      <c r="G99" s="36"/>
    </row>
    <row r="100" spans="1:16" s="4" customFormat="1" ht="39.6" customHeight="1" x14ac:dyDescent="0.2">
      <c r="A100" s="25" t="s">
        <v>137</v>
      </c>
      <c r="B100" s="25" t="s">
        <v>143</v>
      </c>
      <c r="C100" s="60" t="s">
        <v>138</v>
      </c>
      <c r="D100" s="58" t="s">
        <v>8</v>
      </c>
      <c r="E100" s="26">
        <v>250000000</v>
      </c>
      <c r="F100" s="26">
        <v>6965217750</v>
      </c>
      <c r="G100" s="36"/>
    </row>
    <row r="101" spans="1:16" customFormat="1" x14ac:dyDescent="0.2">
      <c r="A101" s="46">
        <v>2018</v>
      </c>
      <c r="B101" s="46"/>
      <c r="C101" s="46"/>
      <c r="D101" s="46"/>
      <c r="E101" s="46"/>
      <c r="F101" s="56">
        <f>SUM(F102:F110)</f>
        <v>8948508538.6378422</v>
      </c>
      <c r="G101" s="36"/>
      <c r="H101" s="4"/>
      <c r="I101" s="4"/>
      <c r="J101" s="4"/>
      <c r="K101" s="4"/>
      <c r="L101" s="4"/>
      <c r="M101" s="4"/>
      <c r="N101" s="4"/>
      <c r="O101" s="4"/>
      <c r="P101" s="4"/>
    </row>
    <row r="102" spans="1:16" s="4" customFormat="1" ht="21" x14ac:dyDescent="0.2">
      <c r="A102" s="25" t="s">
        <v>25</v>
      </c>
      <c r="B102" s="25" t="s">
        <v>122</v>
      </c>
      <c r="C102" s="7" t="s">
        <v>139</v>
      </c>
      <c r="D102" s="14" t="s">
        <v>8</v>
      </c>
      <c r="E102" s="26">
        <v>150000000</v>
      </c>
      <c r="F102" s="26">
        <v>3913697250</v>
      </c>
      <c r="G102" s="36"/>
    </row>
    <row r="103" spans="1:16" s="4" customFormat="1" ht="21" x14ac:dyDescent="0.2">
      <c r="A103" s="25" t="s">
        <v>171</v>
      </c>
      <c r="B103" s="25" t="s">
        <v>172</v>
      </c>
      <c r="C103" s="52" t="s">
        <v>129</v>
      </c>
      <c r="D103" s="14" t="s">
        <v>33</v>
      </c>
      <c r="E103" s="26"/>
      <c r="F103" s="26">
        <v>410972265.02999997</v>
      </c>
      <c r="G103" s="36"/>
    </row>
    <row r="104" spans="1:16" s="4" customFormat="1" x14ac:dyDescent="0.2">
      <c r="A104" s="25" t="s">
        <v>103</v>
      </c>
      <c r="B104" s="25" t="s">
        <v>173</v>
      </c>
      <c r="C104" s="52"/>
      <c r="D104" s="14" t="s">
        <v>33</v>
      </c>
      <c r="E104" s="26"/>
      <c r="F104" s="26">
        <v>891692000</v>
      </c>
      <c r="G104" s="36"/>
    </row>
    <row r="105" spans="1:16" s="4" customFormat="1" ht="21" x14ac:dyDescent="0.2">
      <c r="A105" s="25" t="s">
        <v>171</v>
      </c>
      <c r="B105" s="25" t="s">
        <v>174</v>
      </c>
      <c r="C105" s="52"/>
      <c r="D105" s="14" t="s">
        <v>33</v>
      </c>
      <c r="E105" s="26"/>
      <c r="F105" s="26">
        <v>252253740</v>
      </c>
      <c r="G105" s="36"/>
    </row>
    <row r="106" spans="1:16" s="4" customFormat="1" x14ac:dyDescent="0.2">
      <c r="A106" s="25" t="s">
        <v>103</v>
      </c>
      <c r="B106" s="25" t="s">
        <v>175</v>
      </c>
      <c r="C106" s="52"/>
      <c r="D106" s="14" t="s">
        <v>33</v>
      </c>
      <c r="E106" s="26"/>
      <c r="F106" s="26">
        <v>410065171.63999999</v>
      </c>
      <c r="G106" s="36"/>
    </row>
    <row r="107" spans="1:16" s="4" customFormat="1" ht="21" x14ac:dyDescent="0.2">
      <c r="A107" s="25" t="s">
        <v>171</v>
      </c>
      <c r="B107" s="25" t="s">
        <v>176</v>
      </c>
      <c r="C107" s="52"/>
      <c r="D107" s="14" t="s">
        <v>33</v>
      </c>
      <c r="E107" s="26"/>
      <c r="F107" s="26">
        <v>446217278.56</v>
      </c>
      <c r="G107" s="36"/>
    </row>
    <row r="108" spans="1:16" s="4" customFormat="1" ht="21" x14ac:dyDescent="0.2">
      <c r="A108" s="25" t="s">
        <v>171</v>
      </c>
      <c r="B108" s="25" t="s">
        <v>177</v>
      </c>
      <c r="C108" s="52"/>
      <c r="D108" s="14" t="s">
        <v>33</v>
      </c>
      <c r="E108" s="26"/>
      <c r="F108" s="26">
        <v>790360430.78999996</v>
      </c>
      <c r="G108" s="36"/>
    </row>
    <row r="109" spans="1:16" s="4" customFormat="1" ht="21" x14ac:dyDescent="0.2">
      <c r="A109" s="25" t="s">
        <v>171</v>
      </c>
      <c r="B109" s="25" t="s">
        <v>177</v>
      </c>
      <c r="C109" s="52"/>
      <c r="D109" s="14" t="s">
        <v>33</v>
      </c>
      <c r="E109" s="26"/>
      <c r="F109" s="26">
        <v>534309177.68000001</v>
      </c>
      <c r="G109" s="36"/>
    </row>
    <row r="110" spans="1:16" s="4" customFormat="1" ht="21" x14ac:dyDescent="0.2">
      <c r="A110" s="25" t="s">
        <v>171</v>
      </c>
      <c r="B110" s="25" t="s">
        <v>178</v>
      </c>
      <c r="C110" s="52"/>
      <c r="D110" s="9" t="s">
        <v>23</v>
      </c>
      <c r="E110" s="26">
        <v>41585374.890000001</v>
      </c>
      <c r="F110" s="26">
        <f>E110*G110</f>
        <v>1298941224.9378417</v>
      </c>
      <c r="G110" s="38">
        <v>31.235530000000001</v>
      </c>
    </row>
    <row r="111" spans="1:16" customFormat="1" x14ac:dyDescent="0.2">
      <c r="A111" s="46">
        <v>2019</v>
      </c>
      <c r="B111" s="46"/>
      <c r="C111" s="46"/>
      <c r="D111" s="46"/>
      <c r="E111" s="46"/>
      <c r="F111" s="56">
        <f>SUM(F112:F120)</f>
        <v>0</v>
      </c>
      <c r="G111" s="36"/>
      <c r="H111" s="4"/>
      <c r="I111" s="4"/>
      <c r="J111" s="4"/>
      <c r="K111" s="4"/>
      <c r="L111" s="4"/>
      <c r="M111" s="4"/>
      <c r="N111" s="4"/>
      <c r="O111" s="4"/>
      <c r="P111" s="4"/>
    </row>
    <row r="112" spans="1:16" s="4" customFormat="1" ht="22.5" customHeight="1" x14ac:dyDescent="0.2">
      <c r="A112" s="28"/>
      <c r="B112" s="27"/>
      <c r="C112" s="27"/>
      <c r="D112" s="29"/>
      <c r="E112" s="30"/>
      <c r="F112" s="30"/>
      <c r="G112" s="36"/>
    </row>
    <row r="113" spans="1:256" s="4" customFormat="1" x14ac:dyDescent="0.2">
      <c r="A113" s="41" t="s">
        <v>169</v>
      </c>
      <c r="B113" s="41"/>
      <c r="C113" s="41"/>
      <c r="D113" s="31"/>
      <c r="E113" s="32"/>
      <c r="G113" s="36"/>
    </row>
    <row r="114" spans="1:256" s="4" customFormat="1" x14ac:dyDescent="0.2">
      <c r="A114" s="41" t="s">
        <v>168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  <c r="HG114" s="41"/>
      <c r="HH114" s="41"/>
      <c r="HI114" s="41"/>
      <c r="HJ114" s="41"/>
      <c r="HK114" s="41"/>
      <c r="HL114" s="41"/>
      <c r="HM114" s="41"/>
      <c r="HN114" s="41"/>
      <c r="HO114" s="41"/>
      <c r="HP114" s="41"/>
      <c r="HQ114" s="41"/>
      <c r="HR114" s="41"/>
      <c r="HS114" s="41"/>
      <c r="HT114" s="41"/>
      <c r="HU114" s="41"/>
      <c r="HV114" s="41"/>
      <c r="HW114" s="41"/>
      <c r="HX114" s="41"/>
      <c r="HY114" s="41"/>
      <c r="HZ114" s="41"/>
      <c r="IA114" s="41"/>
      <c r="IB114" s="41"/>
      <c r="IC114" s="41"/>
      <c r="ID114" s="41"/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  <c r="IV114" s="35"/>
    </row>
    <row r="115" spans="1:256" s="4" customFormat="1" x14ac:dyDescent="0.2">
      <c r="A115" s="34" t="s">
        <v>140</v>
      </c>
      <c r="B115" s="35"/>
      <c r="C115" s="35"/>
      <c r="D115" s="35"/>
      <c r="E115" s="35"/>
      <c r="F115" s="35"/>
      <c r="G115" s="39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</row>
    <row r="116" spans="1:256" s="4" customFormat="1" x14ac:dyDescent="0.2">
      <c r="A116" s="41" t="s">
        <v>167</v>
      </c>
      <c r="B116" s="41"/>
      <c r="C116" s="41"/>
      <c r="D116" s="31"/>
      <c r="E116" s="32"/>
      <c r="G116" s="36"/>
    </row>
    <row r="117" spans="1:256" s="4" customFormat="1" x14ac:dyDescent="0.2">
      <c r="A117" s="32"/>
      <c r="B117" s="32"/>
      <c r="C117" s="32"/>
      <c r="D117" s="31"/>
      <c r="E117" s="32"/>
      <c r="G117" s="36"/>
    </row>
    <row r="118" spans="1:256" s="4" customFormat="1" x14ac:dyDescent="0.2">
      <c r="A118" s="32"/>
      <c r="B118" s="32"/>
      <c r="C118" s="32"/>
      <c r="D118" s="31"/>
      <c r="E118" s="32"/>
      <c r="G118" s="36"/>
    </row>
    <row r="119" spans="1:256" s="4" customFormat="1" x14ac:dyDescent="0.2">
      <c r="A119" s="32"/>
      <c r="B119" s="32"/>
      <c r="C119" s="32"/>
      <c r="D119" s="31"/>
      <c r="E119" s="32"/>
      <c r="G119" s="36"/>
    </row>
    <row r="120" spans="1:256" s="4" customFormat="1" x14ac:dyDescent="0.2">
      <c r="A120" s="32"/>
      <c r="B120" s="32"/>
      <c r="C120" s="32"/>
      <c r="D120" s="31"/>
      <c r="E120" s="32"/>
      <c r="G120" s="36"/>
    </row>
    <row r="121" spans="1:256" s="4" customFormat="1" x14ac:dyDescent="0.2">
      <c r="A121" s="32"/>
      <c r="B121" s="32"/>
      <c r="C121" s="32"/>
      <c r="D121" s="31"/>
      <c r="E121" s="32"/>
      <c r="G121" s="36"/>
    </row>
    <row r="122" spans="1:256" s="4" customFormat="1" x14ac:dyDescent="0.2">
      <c r="A122" s="32"/>
      <c r="B122" s="32"/>
      <c r="C122" s="32"/>
      <c r="D122" s="31"/>
      <c r="E122" s="32"/>
      <c r="G122" s="36"/>
    </row>
    <row r="123" spans="1:256" s="4" customFormat="1" x14ac:dyDescent="0.2">
      <c r="A123" s="32"/>
      <c r="B123" s="32"/>
      <c r="C123" s="32"/>
      <c r="D123" s="31"/>
      <c r="E123" s="32"/>
      <c r="G123" s="36"/>
    </row>
    <row r="124" spans="1:256" s="4" customFormat="1" x14ac:dyDescent="0.2">
      <c r="A124" s="32"/>
      <c r="B124" s="32"/>
      <c r="C124" s="32"/>
      <c r="D124" s="31"/>
      <c r="E124" s="32"/>
      <c r="G124" s="36"/>
    </row>
    <row r="125" spans="1:256" s="4" customFormat="1" x14ac:dyDescent="0.2">
      <c r="A125" s="32"/>
      <c r="B125" s="32"/>
      <c r="C125" s="32"/>
      <c r="D125" s="31"/>
      <c r="E125" s="32"/>
      <c r="G125" s="36"/>
    </row>
    <row r="126" spans="1:256" s="4" customFormat="1" x14ac:dyDescent="0.2">
      <c r="A126" s="32"/>
      <c r="B126" s="32"/>
      <c r="C126" s="32"/>
      <c r="D126" s="31"/>
      <c r="E126" s="32"/>
      <c r="G126" s="36"/>
    </row>
    <row r="127" spans="1:256" s="4" customFormat="1" x14ac:dyDescent="0.2">
      <c r="A127" s="32"/>
      <c r="B127" s="32"/>
      <c r="C127" s="32"/>
      <c r="D127" s="31"/>
      <c r="E127" s="32"/>
      <c r="G127" s="36"/>
    </row>
    <row r="128" spans="1:256" s="4" customFormat="1" x14ac:dyDescent="0.2">
      <c r="A128" s="32"/>
      <c r="B128" s="32"/>
      <c r="C128" s="32"/>
      <c r="D128" s="31"/>
      <c r="E128" s="32"/>
      <c r="G128" s="36"/>
    </row>
    <row r="129" spans="1:7" s="4" customFormat="1" x14ac:dyDescent="0.2">
      <c r="A129" s="32"/>
      <c r="B129" s="32"/>
      <c r="C129" s="32"/>
      <c r="D129" s="31"/>
      <c r="E129" s="32"/>
      <c r="G129" s="36"/>
    </row>
    <row r="130" spans="1:7" s="4" customFormat="1" x14ac:dyDescent="0.2">
      <c r="A130" s="32"/>
      <c r="B130" s="32"/>
      <c r="C130" s="32"/>
      <c r="D130" s="31"/>
      <c r="E130" s="32"/>
      <c r="G130" s="36"/>
    </row>
    <row r="131" spans="1:7" s="4" customFormat="1" x14ac:dyDescent="0.2">
      <c r="A131" s="32"/>
      <c r="B131" s="32"/>
      <c r="C131" s="32"/>
      <c r="D131" s="31"/>
      <c r="E131" s="32"/>
      <c r="G131" s="36"/>
    </row>
    <row r="132" spans="1:7" s="4" customFormat="1" x14ac:dyDescent="0.2">
      <c r="A132" s="32"/>
      <c r="B132" s="32"/>
      <c r="C132" s="32"/>
      <c r="D132" s="31"/>
      <c r="E132" s="32"/>
      <c r="G132" s="36"/>
    </row>
    <row r="133" spans="1:7" s="4" customFormat="1" x14ac:dyDescent="0.2">
      <c r="A133" s="32"/>
      <c r="B133" s="32"/>
      <c r="C133" s="32"/>
      <c r="D133" s="31"/>
      <c r="E133" s="32"/>
      <c r="G133" s="36"/>
    </row>
    <row r="134" spans="1:7" s="4" customFormat="1" x14ac:dyDescent="0.2">
      <c r="A134" s="32"/>
      <c r="B134" s="32"/>
      <c r="C134" s="32"/>
      <c r="D134" s="31"/>
      <c r="E134" s="32"/>
      <c r="G134" s="36"/>
    </row>
    <row r="135" spans="1:7" s="4" customFormat="1" x14ac:dyDescent="0.2">
      <c r="A135" s="32"/>
      <c r="B135" s="32"/>
      <c r="C135" s="32"/>
      <c r="D135" s="31"/>
      <c r="E135" s="32"/>
      <c r="G135" s="36"/>
    </row>
    <row r="136" spans="1:7" s="4" customFormat="1" x14ac:dyDescent="0.2">
      <c r="A136" s="32"/>
      <c r="B136" s="32"/>
      <c r="C136" s="32"/>
      <c r="D136" s="31"/>
      <c r="E136" s="32"/>
      <c r="G136" s="36"/>
    </row>
    <row r="137" spans="1:7" s="4" customFormat="1" x14ac:dyDescent="0.2">
      <c r="A137" s="32"/>
      <c r="B137" s="32"/>
      <c r="C137" s="32"/>
      <c r="D137" s="31"/>
      <c r="E137" s="32"/>
      <c r="G137" s="36"/>
    </row>
    <row r="138" spans="1:7" s="4" customFormat="1" x14ac:dyDescent="0.2">
      <c r="A138" s="32"/>
      <c r="B138" s="32"/>
      <c r="C138" s="32"/>
      <c r="D138" s="31"/>
      <c r="E138" s="32"/>
      <c r="G138" s="36"/>
    </row>
    <row r="139" spans="1:7" s="4" customFormat="1" x14ac:dyDescent="0.2">
      <c r="A139" s="32"/>
      <c r="B139" s="32"/>
      <c r="C139" s="32"/>
      <c r="D139" s="31"/>
      <c r="E139" s="32"/>
      <c r="G139" s="36"/>
    </row>
  </sheetData>
  <autoFilter ref="B1:B139"/>
  <mergeCells count="110">
    <mergeCell ref="IJ114:IL114"/>
    <mergeCell ref="IM114:IO114"/>
    <mergeCell ref="IP114:IR114"/>
    <mergeCell ref="IS114:IU114"/>
    <mergeCell ref="A116:C116"/>
    <mergeCell ref="HR114:HT114"/>
    <mergeCell ref="HU114:HW114"/>
    <mergeCell ref="HX114:HZ114"/>
    <mergeCell ref="IA114:IC114"/>
    <mergeCell ref="ID114:IF114"/>
    <mergeCell ref="IG114:II114"/>
    <mergeCell ref="GZ114:HB114"/>
    <mergeCell ref="HC114:HE114"/>
    <mergeCell ref="HF114:HH114"/>
    <mergeCell ref="HI114:HK114"/>
    <mergeCell ref="HL114:HN114"/>
    <mergeCell ref="HO114:HQ114"/>
    <mergeCell ref="GH114:GJ114"/>
    <mergeCell ref="GK114:GM114"/>
    <mergeCell ref="GN114:GP114"/>
    <mergeCell ref="GQ114:GS114"/>
    <mergeCell ref="GT114:GV114"/>
    <mergeCell ref="GW114:GY114"/>
    <mergeCell ref="FP114:FR114"/>
    <mergeCell ref="FS114:FU114"/>
    <mergeCell ref="FV114:FX114"/>
    <mergeCell ref="FY114:GA114"/>
    <mergeCell ref="GB114:GD114"/>
    <mergeCell ref="GE114:GG114"/>
    <mergeCell ref="EX114:EZ114"/>
    <mergeCell ref="FA114:FC114"/>
    <mergeCell ref="FD114:FF114"/>
    <mergeCell ref="FG114:FI114"/>
    <mergeCell ref="FJ114:FL114"/>
    <mergeCell ref="FM114:FO114"/>
    <mergeCell ref="EF114:EH114"/>
    <mergeCell ref="EI114:EK114"/>
    <mergeCell ref="EL114:EN114"/>
    <mergeCell ref="EO114:EQ114"/>
    <mergeCell ref="ER114:ET114"/>
    <mergeCell ref="EU114:EW114"/>
    <mergeCell ref="DN114:DP114"/>
    <mergeCell ref="DQ114:DS114"/>
    <mergeCell ref="DT114:DV114"/>
    <mergeCell ref="DW114:DY114"/>
    <mergeCell ref="DZ114:EB114"/>
    <mergeCell ref="EC114:EE114"/>
    <mergeCell ref="CV114:CX114"/>
    <mergeCell ref="CY114:DA114"/>
    <mergeCell ref="DB114:DD114"/>
    <mergeCell ref="DE114:DG114"/>
    <mergeCell ref="DH114:DJ114"/>
    <mergeCell ref="DK114:DM114"/>
    <mergeCell ref="CD114:CF114"/>
    <mergeCell ref="CG114:CI114"/>
    <mergeCell ref="CJ114:CL114"/>
    <mergeCell ref="CM114:CO114"/>
    <mergeCell ref="CP114:CR114"/>
    <mergeCell ref="CS114:CU114"/>
    <mergeCell ref="BL114:BN114"/>
    <mergeCell ref="BO114:BQ114"/>
    <mergeCell ref="BR114:BT114"/>
    <mergeCell ref="BU114:BW114"/>
    <mergeCell ref="BX114:BZ114"/>
    <mergeCell ref="CA114:CC114"/>
    <mergeCell ref="AT114:AV114"/>
    <mergeCell ref="AW114:AY114"/>
    <mergeCell ref="AZ114:BB114"/>
    <mergeCell ref="BC114:BE114"/>
    <mergeCell ref="BF114:BH114"/>
    <mergeCell ref="BI114:BK114"/>
    <mergeCell ref="AB114:AD114"/>
    <mergeCell ref="AE114:AG114"/>
    <mergeCell ref="AH114:AJ114"/>
    <mergeCell ref="AK114:AM114"/>
    <mergeCell ref="AN114:AP114"/>
    <mergeCell ref="AQ114:AS114"/>
    <mergeCell ref="J114:L114"/>
    <mergeCell ref="M114:O114"/>
    <mergeCell ref="P114:R114"/>
    <mergeCell ref="S114:U114"/>
    <mergeCell ref="V114:X114"/>
    <mergeCell ref="Y114:AA114"/>
    <mergeCell ref="A94:E94"/>
    <mergeCell ref="A101:E101"/>
    <mergeCell ref="A113:C113"/>
    <mergeCell ref="A114:C114"/>
    <mergeCell ref="D114:F114"/>
    <mergeCell ref="G114:I114"/>
    <mergeCell ref="A71:E71"/>
    <mergeCell ref="B74:B75"/>
    <mergeCell ref="C74:C75"/>
    <mergeCell ref="A76:E76"/>
    <mergeCell ref="A81:E81"/>
    <mergeCell ref="C82:C92"/>
    <mergeCell ref="C103:C110"/>
    <mergeCell ref="A111:E111"/>
    <mergeCell ref="A24:E24"/>
    <mergeCell ref="A26:E26"/>
    <mergeCell ref="A41:E41"/>
    <mergeCell ref="A45:E45"/>
    <mergeCell ref="A51:E51"/>
    <mergeCell ref="A60:E60"/>
    <mergeCell ref="A1:F1"/>
    <mergeCell ref="A5:E5"/>
    <mergeCell ref="A12:E12"/>
    <mergeCell ref="A15:E15"/>
    <mergeCell ref="A19:E19"/>
    <mergeCell ref="A20:A21"/>
    <mergeCell ref="B20:B21"/>
  </mergeCells>
  <printOptions horizontalCentered="1"/>
  <pageMargins left="0.59055118110236227" right="0.35433070866141736" top="0.43307086614173229" bottom="0.15748031496062992" header="0.39370078740157483" footer="0.19685039370078741"/>
  <pageSetup paperSize="9" scale="62" fitToHeight="3" orientation="portrait" r:id="rId1"/>
  <headerFooter alignWithMargins="0"/>
  <rowBreaks count="2" manualBreakCount="2">
    <brk id="50" max="5" man="1"/>
    <brk id="10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MFWF-361-50729</_dlc_DocId>
    <_dlc_DocIdUrl xmlns="acedc1b3-a6a6-4744-bb8f-c9b717f8a9c9">
      <Url>http://workflow/12000/12100/12110/_layouts/DocIdRedir.aspx?ID=MFWF-361-50729</Url>
      <Description>MFWF-361-50729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763514BE1C6464AA52EB960E0D8DD69" ma:contentTypeVersion="9" ma:contentTypeDescription="Створення нового документа." ma:contentTypeScope="" ma:versionID="956621a4b83f1ef410c9f1771b776516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DE311-4E1D-4F3D-8D6D-7344D6538C97}">
  <ds:schemaRefs>
    <ds:schemaRef ds:uri="http://schemas.microsoft.com/office/infopath/2007/PartnerControls"/>
    <ds:schemaRef ds:uri="acedc1b3-a6a6-4744-bb8f-c9b717f8a9c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C1640F-8D1D-4CCB-A2DD-675D20BD0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73306-6EDB-45F7-B978-8099E4CF8EE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9D1147-54F5-4501-9263-E91A27C23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основна (2)</vt:lpstr>
      <vt:lpstr>'основна (2)'!Область_друку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Тепла Олена Миколаївна</cp:lastModifiedBy>
  <cp:lastPrinted>2019-12-03T12:21:16Z</cp:lastPrinted>
  <dcterms:created xsi:type="dcterms:W3CDTF">2018-08-09T14:47:07Z</dcterms:created>
  <dcterms:modified xsi:type="dcterms:W3CDTF">2019-12-03T12:21:25Z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0x010100D763514BE1C6464AA52EB960E0D8DD69</vt:lpwstr>
  </property>
  <property fmtid="{D5CDD505-2E9C-101B-9397-08002B2CF9AE}" pid="3" name="_dlc_DocIdItemGuid">
    <vt:lpwstr>a796dfaa-d43c-4e1f-95f9-f4c606aed33f</vt:lpwstr>
  </property>
</Properties>
</file>