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301C647A-3CFE-AF4E-951C-3F065E5C6D9A}" xr6:coauthVersionLast="47" xr6:coauthVersionMax="47" xr10:uidLastSave="{00000000-0000-0000-0000-000000000000}"/>
  <bookViews>
    <workbookView xWindow="0" yWindow="500" windowWidth="23600" windowHeight="13360" xr2:uid="{00000000-000D-0000-FFFF-FFFF00000000}"/>
  </bookViews>
  <sheets>
    <sheet name="Аркуш1 (3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2" i="1" l="1"/>
  <c r="J52" i="1"/>
  <c r="I52" i="1"/>
  <c r="H52" i="1"/>
  <c r="G52" i="1"/>
  <c r="F52" i="1"/>
  <c r="E52" i="1"/>
  <c r="D52" i="1"/>
  <c r="C52" i="1"/>
  <c r="B52" i="1"/>
  <c r="K47" i="1"/>
  <c r="J47" i="1"/>
  <c r="I47" i="1"/>
  <c r="H47" i="1"/>
  <c r="G47" i="1"/>
  <c r="F47" i="1"/>
  <c r="E47" i="1"/>
  <c r="D47" i="1"/>
  <c r="C47" i="1"/>
  <c r="B47" i="1"/>
  <c r="I46" i="1"/>
  <c r="K46" i="1" s="1"/>
  <c r="K44" i="1" s="1"/>
  <c r="D46" i="1"/>
  <c r="F46" i="1" s="1"/>
  <c r="F44" i="1" s="1"/>
  <c r="J44" i="1"/>
  <c r="H44" i="1"/>
  <c r="G44" i="1"/>
  <c r="E44" i="1"/>
  <c r="C44" i="1"/>
  <c r="B44" i="1"/>
  <c r="B43" i="1" s="1"/>
  <c r="K39" i="1"/>
  <c r="J39" i="1"/>
  <c r="I39" i="1"/>
  <c r="H39" i="1"/>
  <c r="G39" i="1"/>
  <c r="F39" i="1"/>
  <c r="E39" i="1"/>
  <c r="D39" i="1"/>
  <c r="C39" i="1"/>
  <c r="B39" i="1"/>
  <c r="K33" i="1"/>
  <c r="J33" i="1"/>
  <c r="I33" i="1"/>
  <c r="H33" i="1"/>
  <c r="G33" i="1"/>
  <c r="F33" i="1"/>
  <c r="E33" i="1"/>
  <c r="D33" i="1"/>
  <c r="C33" i="1"/>
  <c r="B33" i="1"/>
  <c r="J32" i="1"/>
  <c r="I32" i="1"/>
  <c r="I30" i="1" s="1"/>
  <c r="H32" i="1"/>
  <c r="G32" i="1"/>
  <c r="K32" i="1" s="1"/>
  <c r="E32" i="1"/>
  <c r="D32" i="1"/>
  <c r="H31" i="1"/>
  <c r="H30" i="1" s="1"/>
  <c r="G31" i="1"/>
  <c r="J30" i="1"/>
  <c r="E30" i="1"/>
  <c r="D30" i="1"/>
  <c r="C30" i="1"/>
  <c r="B30" i="1"/>
  <c r="K24" i="1"/>
  <c r="J24" i="1"/>
  <c r="I24" i="1"/>
  <c r="H24" i="1"/>
  <c r="G24" i="1"/>
  <c r="F24" i="1"/>
  <c r="E24" i="1"/>
  <c r="D24" i="1"/>
  <c r="C24" i="1"/>
  <c r="C23" i="1" s="1"/>
  <c r="B24" i="1"/>
  <c r="K18" i="1"/>
  <c r="J18" i="1"/>
  <c r="I18" i="1"/>
  <c r="H18" i="1"/>
  <c r="G18" i="1"/>
  <c r="F18" i="1"/>
  <c r="E18" i="1"/>
  <c r="D18" i="1"/>
  <c r="C18" i="1"/>
  <c r="B18" i="1"/>
  <c r="K16" i="1"/>
  <c r="J16" i="1"/>
  <c r="I16" i="1"/>
  <c r="H16" i="1"/>
  <c r="H15" i="1" s="1"/>
  <c r="G16" i="1"/>
  <c r="F16" i="1"/>
  <c r="E16" i="1"/>
  <c r="D16" i="1"/>
  <c r="C16" i="1"/>
  <c r="C15" i="1" s="1"/>
  <c r="B16" i="1"/>
  <c r="B15" i="1" s="1"/>
  <c r="K15" i="1"/>
  <c r="I15" i="1"/>
  <c r="K11" i="1"/>
  <c r="J11" i="1"/>
  <c r="I11" i="1"/>
  <c r="H11" i="1"/>
  <c r="G11" i="1"/>
  <c r="F11" i="1"/>
  <c r="E11" i="1"/>
  <c r="D11" i="1"/>
  <c r="C11" i="1"/>
  <c r="B11" i="1"/>
  <c r="K9" i="1"/>
  <c r="J9" i="1"/>
  <c r="I9" i="1"/>
  <c r="H9" i="1"/>
  <c r="G9" i="1"/>
  <c r="F9" i="1"/>
  <c r="E9" i="1"/>
  <c r="D9" i="1"/>
  <c r="C9" i="1"/>
  <c r="B9" i="1"/>
  <c r="K7" i="1"/>
  <c r="J7" i="1"/>
  <c r="I7" i="1"/>
  <c r="H7" i="1"/>
  <c r="H6" i="1" s="1"/>
  <c r="G7" i="1"/>
  <c r="F7" i="1"/>
  <c r="E7" i="1"/>
  <c r="D7" i="1"/>
  <c r="C7" i="1"/>
  <c r="B7" i="1"/>
  <c r="J23" i="1" l="1"/>
  <c r="C43" i="1"/>
  <c r="C22" i="1"/>
  <c r="K43" i="1"/>
  <c r="F6" i="1"/>
  <c r="C6" i="1"/>
  <c r="D6" i="1"/>
  <c r="K6" i="1"/>
  <c r="E15" i="1"/>
  <c r="G15" i="1"/>
  <c r="K5" i="1"/>
  <c r="C5" i="1"/>
  <c r="C4" i="1" s="1"/>
  <c r="I23" i="1"/>
  <c r="B23" i="1"/>
  <c r="B22" i="1" s="1"/>
  <c r="J43" i="1"/>
  <c r="J22" i="1" s="1"/>
  <c r="E43" i="1"/>
  <c r="F32" i="1"/>
  <c r="F30" i="1" s="1"/>
  <c r="F23" i="1" s="1"/>
  <c r="J15" i="1"/>
  <c r="E6" i="1"/>
  <c r="E5" i="1" s="1"/>
  <c r="H43" i="1"/>
  <c r="G6" i="1"/>
  <c r="G5" i="1" s="1"/>
  <c r="I6" i="1"/>
  <c r="I5" i="1" s="1"/>
  <c r="F15" i="1"/>
  <c r="F5" i="1" s="1"/>
  <c r="D15" i="1"/>
  <c r="B6" i="1"/>
  <c r="B5" i="1" s="1"/>
  <c r="J6" i="1"/>
  <c r="J5" i="1" s="1"/>
  <c r="K31" i="1"/>
  <c r="K30" i="1" s="1"/>
  <c r="G43" i="1"/>
  <c r="H5" i="1"/>
  <c r="D23" i="1"/>
  <c r="K23" i="1"/>
  <c r="K22" i="1" s="1"/>
  <c r="F43" i="1"/>
  <c r="F22" i="1" s="1"/>
  <c r="E23" i="1"/>
  <c r="H23" i="1"/>
  <c r="D44" i="1"/>
  <c r="D43" i="1" s="1"/>
  <c r="G30" i="1"/>
  <c r="G23" i="1" s="1"/>
  <c r="I44" i="1"/>
  <c r="I43" i="1" s="1"/>
  <c r="I22" i="1" s="1"/>
  <c r="B4" i="1" l="1"/>
  <c r="E22" i="1"/>
  <c r="H22" i="1"/>
  <c r="H4" i="1" s="1"/>
  <c r="D5" i="1"/>
  <c r="K4" i="1"/>
  <c r="I4" i="1"/>
  <c r="E4" i="1"/>
  <c r="G22" i="1"/>
  <c r="G4" i="1" s="1"/>
  <c r="J4" i="1"/>
  <c r="D22" i="1"/>
  <c r="D4" i="1" s="1"/>
  <c r="F4" i="1"/>
</calcChain>
</file>

<file path=xl/sharedStrings.xml><?xml version="1.0" encoding="utf-8"?>
<sst xmlns="http://schemas.openxmlformats.org/spreadsheetml/2006/main" count="65" uniqueCount="27">
  <si>
    <t>UAH</t>
  </si>
  <si>
    <t>EUR</t>
  </si>
  <si>
    <t>USD</t>
  </si>
  <si>
    <t>GBP</t>
  </si>
  <si>
    <t>JPY</t>
  </si>
  <si>
    <t>CAD</t>
  </si>
  <si>
    <t>XDR</t>
  </si>
  <si>
    <t>2022</t>
  </si>
  <si>
    <t>2023</t>
  </si>
  <si>
    <t>Estimated Government Debt Repayment Profile for the year 2022 under the existing agreements as of 15.08.2022*</t>
  </si>
  <si>
    <t>UAH, billion</t>
  </si>
  <si>
    <t>Q1</t>
  </si>
  <si>
    <t>Q2</t>
  </si>
  <si>
    <t>Q3</t>
  </si>
  <si>
    <t>Q4</t>
  </si>
  <si>
    <t>TOTAL</t>
  </si>
  <si>
    <t>Domestic state debt</t>
  </si>
  <si>
    <t>Interest payments</t>
  </si>
  <si>
    <t>Other obligations</t>
  </si>
  <si>
    <t>NBU loans</t>
  </si>
  <si>
    <t>Domestic government bonds</t>
  </si>
  <si>
    <t>Principal payments</t>
  </si>
  <si>
    <t>External state debt</t>
  </si>
  <si>
    <t>Commercial loans</t>
  </si>
  <si>
    <t>Official loans</t>
  </si>
  <si>
    <t>IFI loans</t>
  </si>
  <si>
    <t>* including payments already made before August 15 and with considearion of the liability management operation launched on July 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</si>
</sst>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49" fontId="0" fillId="0" borderId="0" xfId="0" applyNumberFormat="1" applyAlignment="1">
      <alignment horizontal="center" vertical="center" wrapText="1"/>
    </xf>
    <xf numFmtId="16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164" fontId="0" fillId="0" borderId="1" xfId="0" applyNumberFormat="1" applyFill="1" applyBorder="1"/>
    <xf numFmtId="49" fontId="0" fillId="0" borderId="0" xfId="0" applyNumberFormat="1"/>
    <xf numFmtId="164" fontId="0" fillId="0" borderId="0" xfId="0" applyNumberFormat="1"/>
    <xf numFmtId="4" fontId="0" fillId="0" borderId="0" xfId="0" applyNumberFormat="1"/>
    <xf numFmtId="164" fontId="0" fillId="0" borderId="1" xfId="0" applyNumberFormat="1" applyBorder="1"/>
    <xf numFmtId="164" fontId="1" fillId="2" borderId="1" xfId="0" applyNumberFormat="1" applyFont="1" applyFill="1" applyBorder="1"/>
    <xf numFmtId="164" fontId="1" fillId="3" borderId="1" xfId="0" applyNumberFormat="1" applyFont="1" applyFill="1" applyBorder="1"/>
    <xf numFmtId="164" fontId="0" fillId="4" borderId="1" xfId="0" applyNumberFormat="1" applyFill="1" applyBorder="1"/>
    <xf numFmtId="49" fontId="0" fillId="0" borderId="2" xfId="0" applyNumberFormat="1" applyBorder="1" applyAlignment="1">
      <alignment horizontal="left" indent="4"/>
    </xf>
    <xf numFmtId="164" fontId="0" fillId="0" borderId="2" xfId="0" applyNumberFormat="1" applyBorder="1"/>
    <xf numFmtId="49" fontId="0" fillId="0" borderId="3" xfId="0" applyNumberForma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3" borderId="6" xfId="0" applyNumberFormat="1" applyFont="1" applyFill="1" applyBorder="1"/>
    <xf numFmtId="164" fontId="1" fillId="3" borderId="7" xfId="0" applyNumberFormat="1" applyFont="1" applyFill="1" applyBorder="1"/>
    <xf numFmtId="49" fontId="1" fillId="2" borderId="6" xfId="0" applyNumberFormat="1" applyFont="1" applyFill="1" applyBorder="1" applyAlignment="1">
      <alignment horizontal="left" indent="1"/>
    </xf>
    <xf numFmtId="164" fontId="1" fillId="2" borderId="7" xfId="0" applyNumberFormat="1" applyFont="1" applyFill="1" applyBorder="1"/>
    <xf numFmtId="49" fontId="0" fillId="4" borderId="6" xfId="0" applyNumberFormat="1" applyFill="1" applyBorder="1" applyAlignment="1">
      <alignment horizontal="left" indent="2"/>
    </xf>
    <xf numFmtId="164" fontId="0" fillId="4" borderId="7" xfId="0" applyNumberFormat="1" applyFill="1" applyBorder="1"/>
    <xf numFmtId="49" fontId="0" fillId="0" borderId="6" xfId="0" applyNumberFormat="1" applyFill="1" applyBorder="1" applyAlignment="1">
      <alignment horizontal="left" indent="3"/>
    </xf>
    <xf numFmtId="164" fontId="0" fillId="0" borderId="7" xfId="0" applyNumberFormat="1" applyFill="1" applyBorder="1"/>
    <xf numFmtId="49" fontId="0" fillId="0" borderId="6" xfId="0" applyNumberFormat="1" applyFill="1" applyBorder="1" applyAlignment="1">
      <alignment horizontal="left" indent="4"/>
    </xf>
    <xf numFmtId="49" fontId="0" fillId="0" borderId="6" xfId="0" applyNumberFormat="1" applyBorder="1" applyAlignment="1">
      <alignment horizontal="left" indent="4"/>
    </xf>
    <xf numFmtId="164" fontId="0" fillId="0" borderId="7" xfId="0" applyNumberFormat="1" applyBorder="1"/>
    <xf numFmtId="49" fontId="0" fillId="0" borderId="8" xfId="0" applyNumberFormat="1" applyBorder="1" applyAlignment="1">
      <alignment horizontal="left" indent="3"/>
    </xf>
    <xf numFmtId="164" fontId="0" fillId="0" borderId="9" xfId="0" applyNumberFormat="1" applyBorder="1"/>
    <xf numFmtId="164" fontId="0" fillId="0" borderId="10" xfId="0" applyNumberFormat="1" applyBorder="1"/>
    <xf numFmtId="49" fontId="2" fillId="0" borderId="0" xfId="0" applyNumberFormat="1" applyFont="1" applyAlignment="1"/>
    <xf numFmtId="4" fontId="2" fillId="0" borderId="0" xfId="0" applyNumberFormat="1" applyFont="1"/>
    <xf numFmtId="49" fontId="1" fillId="0" borderId="0" xfId="0" applyNumberFormat="1" applyFont="1" applyAlignment="1">
      <alignment horizontal="center"/>
    </xf>
    <xf numFmtId="4" fontId="4" fillId="0" borderId="0" xfId="1" applyNumberFormat="1" applyFont="1" applyAlignment="1">
      <alignment horizontal="right"/>
    </xf>
    <xf numFmtId="49" fontId="1" fillId="5" borderId="1" xfId="0" applyNumberFormat="1" applyFont="1" applyFill="1" applyBorder="1" applyAlignment="1">
      <alignment horizontal="left" indent="2"/>
    </xf>
    <xf numFmtId="164" fontId="5" fillId="5" borderId="1" xfId="0" applyNumberFormat="1" applyFont="1" applyFill="1" applyBorder="1"/>
    <xf numFmtId="164" fontId="5" fillId="5" borderId="7" xfId="0" applyNumberFormat="1" applyFont="1" applyFill="1" applyBorder="1"/>
    <xf numFmtId="49" fontId="0" fillId="0" borderId="1" xfId="0" applyNumberFormat="1" applyBorder="1" applyAlignment="1">
      <alignment horizontal="left" indent="3"/>
    </xf>
    <xf numFmtId="49" fontId="6" fillId="0" borderId="1" xfId="0" applyNumberFormat="1" applyFont="1" applyBorder="1" applyAlignment="1">
      <alignment horizontal="left" indent="3"/>
    </xf>
    <xf numFmtId="49" fontId="1" fillId="2" borderId="1" xfId="0" applyNumberFormat="1" applyFont="1" applyFill="1" applyBorder="1" applyAlignment="1">
      <alignment horizontal="left" indent="1"/>
    </xf>
    <xf numFmtId="49" fontId="5" fillId="4" borderId="6" xfId="0" applyNumberFormat="1" applyFont="1" applyFill="1" applyBorder="1" applyAlignment="1">
      <alignment horizontal="left" indent="2"/>
    </xf>
    <xf numFmtId="164" fontId="5" fillId="4" borderId="1" xfId="0" applyNumberFormat="1" applyFont="1" applyFill="1" applyBorder="1"/>
    <xf numFmtId="164" fontId="5" fillId="4" borderId="7" xfId="0" applyNumberFormat="1" applyFont="1" applyFill="1" applyBorder="1"/>
  </cellXfs>
  <cellStyles count="2">
    <cellStyle name="Обычный" xfId="0" builtinId="0"/>
    <cellStyle name="Обычный 2" xfId="1" xr:uid="{EE4BA9C2-1CF8-014B-AF68-15C2867C0E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&#1041;&#1102;&#1076;&#1078;&#1077;&#1090;&#1085;&#1110;%20&#1087;&#1083;&#1072;&#1090;&#1077;&#1078;&#1110;/&#1055;&#1083;&#1072;&#1090;&#1077;&#1078;&#1110;%20&#1079;&#1072;%20&#1076;&#1077;&#1088;&#1078;&#1072;&#1074;&#1085;&#1080;&#1084;%20&#1073;&#1086;&#1088;&#1075;&#1086;&#1084;%20&#1091;%202022-2023%20&#1089;&#1090;&#1072;&#1085;&#1086;&#1084;%20&#1085;&#1072;%20%2015.08.2022%20&#1088;&#1086;&#1073;&#1086;&#1095;&#1072;%20&#1090;&#1072;&#1073;&#1083;&#1080;&#1094;&#1103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куш1 (3)"/>
      <sheetName val="Аркуш1 (2)"/>
    </sheetNames>
    <sheetDataSet>
      <sheetData sheetId="0"/>
      <sheetData sheetId="1">
        <row r="20">
          <cell r="G20">
            <v>2.7562500275600001</v>
          </cell>
          <cell r="H20">
            <v>3.4020000340199998</v>
          </cell>
        </row>
        <row r="21">
          <cell r="D21">
            <v>19.583570037400001</v>
          </cell>
          <cell r="E21">
            <v>5.0525006248600004</v>
          </cell>
          <cell r="G21">
            <v>22.331798998309999</v>
          </cell>
          <cell r="H21">
            <v>6.2174250621700002</v>
          </cell>
          <cell r="I21">
            <v>22.331798998309999</v>
          </cell>
          <cell r="J21">
            <v>6.2174250621700002</v>
          </cell>
        </row>
        <row r="41">
          <cell r="D41">
            <v>33.363508523139998</v>
          </cell>
          <cell r="I41">
            <v>60.985395609850002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57"/>
  <sheetViews>
    <sheetView tabSelected="1" workbookViewId="0">
      <selection activeCell="A57" sqref="A57"/>
    </sheetView>
  </sheetViews>
  <sheetFormatPr baseColWidth="10" defaultColWidth="8.83203125" defaultRowHeight="15" outlineLevelRow="4" x14ac:dyDescent="0.2"/>
  <cols>
    <col min="1" max="1" width="26.5" style="5" customWidth="1"/>
    <col min="2" max="6" width="8.83203125" style="7" customWidth="1"/>
    <col min="7" max="11" width="8.83203125" style="7"/>
  </cols>
  <sheetData>
    <row r="1" spans="1:11" x14ac:dyDescent="0.2">
      <c r="A1" s="33" t="s">
        <v>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6" thickBot="1" x14ac:dyDescent="0.25">
      <c r="J2" s="34" t="s">
        <v>10</v>
      </c>
      <c r="K2" s="34"/>
    </row>
    <row r="3" spans="1:11" s="1" customFormat="1" ht="16" x14ac:dyDescent="0.2">
      <c r="A3" s="14"/>
      <c r="B3" s="15" t="s">
        <v>11</v>
      </c>
      <c r="C3" s="15" t="s">
        <v>12</v>
      </c>
      <c r="D3" s="15" t="s">
        <v>13</v>
      </c>
      <c r="E3" s="15" t="s">
        <v>14</v>
      </c>
      <c r="F3" s="15" t="s">
        <v>7</v>
      </c>
      <c r="G3" s="15" t="s">
        <v>11</v>
      </c>
      <c r="H3" s="15" t="s">
        <v>12</v>
      </c>
      <c r="I3" s="15" t="s">
        <v>13</v>
      </c>
      <c r="J3" s="15" t="s">
        <v>14</v>
      </c>
      <c r="K3" s="16" t="s">
        <v>8</v>
      </c>
    </row>
    <row r="4" spans="1:11" x14ac:dyDescent="0.2">
      <c r="A4" s="17" t="s">
        <v>15</v>
      </c>
      <c r="B4" s="10">
        <f t="shared" ref="B4:K4" si="0">B5+B22</f>
        <v>135.35664761919</v>
      </c>
      <c r="C4" s="10">
        <f t="shared" si="0"/>
        <v>166.22521331349998</v>
      </c>
      <c r="D4" s="10">
        <f t="shared" si="0"/>
        <v>119.59657049557001</v>
      </c>
      <c r="E4" s="10">
        <f t="shared" si="0"/>
        <v>184.87327212288</v>
      </c>
      <c r="F4" s="10">
        <f t="shared" si="0"/>
        <v>606.05170355114001</v>
      </c>
      <c r="G4" s="10">
        <f t="shared" si="0"/>
        <v>123.07690744215999</v>
      </c>
      <c r="H4" s="10">
        <f t="shared" si="0"/>
        <v>181.73490794191997</v>
      </c>
      <c r="I4" s="10">
        <f t="shared" si="0"/>
        <v>103.07818936276</v>
      </c>
      <c r="J4" s="10">
        <f t="shared" si="0"/>
        <v>120.13367972990999</v>
      </c>
      <c r="K4" s="18">
        <f t="shared" si="0"/>
        <v>528.02368447674996</v>
      </c>
    </row>
    <row r="5" spans="1:11" outlineLevel="1" x14ac:dyDescent="0.2">
      <c r="A5" s="19" t="s">
        <v>16</v>
      </c>
      <c r="B5" s="9">
        <f t="shared" ref="B5:K5" si="1">B6+B15</f>
        <v>106.78107629134999</v>
      </c>
      <c r="C5" s="9">
        <f t="shared" si="1"/>
        <v>143.99453655116</v>
      </c>
      <c r="D5" s="9">
        <f t="shared" si="1"/>
        <v>97.515754722739999</v>
      </c>
      <c r="E5" s="9">
        <f t="shared" si="1"/>
        <v>169.18771229185</v>
      </c>
      <c r="F5" s="9">
        <f t="shared" si="1"/>
        <v>517.47907985710003</v>
      </c>
      <c r="G5" s="9">
        <f t="shared" si="1"/>
        <v>94.857295627409997</v>
      </c>
      <c r="H5" s="9">
        <f t="shared" si="1"/>
        <v>163.93176930790997</v>
      </c>
      <c r="I5" s="9">
        <f t="shared" si="1"/>
        <v>54.512227773790002</v>
      </c>
      <c r="J5" s="9">
        <f t="shared" si="1"/>
        <v>89.910211659229986</v>
      </c>
      <c r="K5" s="20">
        <f t="shared" si="1"/>
        <v>403.21150436834</v>
      </c>
    </row>
    <row r="6" spans="1:11" outlineLevel="2" x14ac:dyDescent="0.2">
      <c r="A6" s="21" t="s">
        <v>17</v>
      </c>
      <c r="B6" s="11">
        <f t="shared" ref="B6:K6" si="2">B7+B9+B11</f>
        <v>19.534534115810001</v>
      </c>
      <c r="C6" s="11">
        <f t="shared" si="2"/>
        <v>38.202297018300008</v>
      </c>
      <c r="D6" s="11">
        <f t="shared" si="2"/>
        <v>15.71540846185</v>
      </c>
      <c r="E6" s="11">
        <f t="shared" si="2"/>
        <v>40.963756902110006</v>
      </c>
      <c r="F6" s="11">
        <f t="shared" si="2"/>
        <v>114.41599649807002</v>
      </c>
      <c r="G6" s="11">
        <f t="shared" si="2"/>
        <v>18.334612204530004</v>
      </c>
      <c r="H6" s="11">
        <f t="shared" si="2"/>
        <v>85.875701558819998</v>
      </c>
      <c r="I6" s="11">
        <f t="shared" si="2"/>
        <v>14.79434585708</v>
      </c>
      <c r="J6" s="11">
        <f t="shared" si="2"/>
        <v>40.670467448909996</v>
      </c>
      <c r="K6" s="22">
        <f t="shared" si="2"/>
        <v>159.67512706934002</v>
      </c>
    </row>
    <row r="7" spans="1:11" outlineLevel="3" collapsed="1" x14ac:dyDescent="0.2">
      <c r="A7" s="23" t="s">
        <v>18</v>
      </c>
      <c r="B7" s="4">
        <f t="shared" ref="B7:K7" si="3">SUM(B8:B8)</f>
        <v>0</v>
      </c>
      <c r="C7" s="4">
        <f t="shared" si="3"/>
        <v>3.7774999999999997E-5</v>
      </c>
      <c r="D7" s="4">
        <f t="shared" si="3"/>
        <v>5.0000000000000002E-5</v>
      </c>
      <c r="E7" s="4">
        <f t="shared" si="3"/>
        <v>1E-4</v>
      </c>
      <c r="F7" s="4">
        <f t="shared" si="3"/>
        <v>1.87775E-4</v>
      </c>
      <c r="G7" s="4">
        <f t="shared" si="3"/>
        <v>0</v>
      </c>
      <c r="H7" s="4">
        <f t="shared" si="3"/>
        <v>0</v>
      </c>
      <c r="I7" s="4">
        <f t="shared" si="3"/>
        <v>2.5750000000000002E-4</v>
      </c>
      <c r="J7" s="4">
        <f t="shared" si="3"/>
        <v>0</v>
      </c>
      <c r="K7" s="24">
        <f t="shared" si="3"/>
        <v>2.5750000000000002E-4</v>
      </c>
    </row>
    <row r="8" spans="1:11" hidden="1" outlineLevel="4" x14ac:dyDescent="0.2">
      <c r="A8" s="25" t="s">
        <v>0</v>
      </c>
      <c r="B8" s="4"/>
      <c r="C8" s="4">
        <v>3.7774999999999997E-5</v>
      </c>
      <c r="D8" s="4">
        <v>5.0000000000000002E-5</v>
      </c>
      <c r="E8" s="4">
        <v>1E-4</v>
      </c>
      <c r="F8" s="4">
        <v>1.87775E-4</v>
      </c>
      <c r="G8" s="4"/>
      <c r="H8" s="4"/>
      <c r="I8" s="4">
        <v>2.5750000000000002E-4</v>
      </c>
      <c r="J8" s="4"/>
      <c r="K8" s="24">
        <v>2.5750000000000002E-4</v>
      </c>
    </row>
    <row r="9" spans="1:11" outlineLevel="3" collapsed="1" x14ac:dyDescent="0.2">
      <c r="A9" s="23" t="s">
        <v>19</v>
      </c>
      <c r="B9" s="4">
        <f t="shared" ref="B9:K9" si="4">SUM(B10:B10)</f>
        <v>2.282714772E-2</v>
      </c>
      <c r="C9" s="4">
        <f t="shared" si="4"/>
        <v>2.266862586E-2</v>
      </c>
      <c r="D9" s="4">
        <f t="shared" si="4"/>
        <v>2.2501045609999999E-2</v>
      </c>
      <c r="E9" s="4">
        <f t="shared" si="4"/>
        <v>2.2084359580000001E-2</v>
      </c>
      <c r="F9" s="4">
        <f t="shared" si="4"/>
        <v>9.0081178770000006E-2</v>
      </c>
      <c r="G9" s="4">
        <f t="shared" si="4"/>
        <v>2.1196637170000001E-2</v>
      </c>
      <c r="H9" s="4">
        <f t="shared" si="4"/>
        <v>2.101999853E-2</v>
      </c>
      <c r="I9" s="4">
        <f t="shared" si="4"/>
        <v>2.0834301489999998E-2</v>
      </c>
      <c r="J9" s="4">
        <f t="shared" si="4"/>
        <v>2.041761546E-2</v>
      </c>
      <c r="K9" s="24">
        <f t="shared" si="4"/>
        <v>8.346855265E-2</v>
      </c>
    </row>
    <row r="10" spans="1:11" hidden="1" outlineLevel="4" x14ac:dyDescent="0.2">
      <c r="A10" s="25" t="s">
        <v>0</v>
      </c>
      <c r="B10" s="4">
        <v>2.282714772E-2</v>
      </c>
      <c r="C10" s="4">
        <v>2.266862586E-2</v>
      </c>
      <c r="D10" s="4">
        <v>2.2501045609999999E-2</v>
      </c>
      <c r="E10" s="4">
        <v>2.2084359580000001E-2</v>
      </c>
      <c r="F10" s="4">
        <v>9.0081178770000006E-2</v>
      </c>
      <c r="G10" s="4">
        <v>2.1196637170000001E-2</v>
      </c>
      <c r="H10" s="4">
        <v>2.101999853E-2</v>
      </c>
      <c r="I10" s="4">
        <v>2.0834301489999998E-2</v>
      </c>
      <c r="J10" s="4">
        <v>2.041761546E-2</v>
      </c>
      <c r="K10" s="24">
        <v>8.346855265E-2</v>
      </c>
    </row>
    <row r="11" spans="1:11" outlineLevel="3" collapsed="1" x14ac:dyDescent="0.2">
      <c r="A11" s="23" t="s">
        <v>20</v>
      </c>
      <c r="B11" s="4">
        <f t="shared" ref="B11:K11" si="5">SUM(B12:B14)</f>
        <v>19.511706968089999</v>
      </c>
      <c r="C11" s="4">
        <f t="shared" si="5"/>
        <v>38.179590617440006</v>
      </c>
      <c r="D11" s="4">
        <f t="shared" si="5"/>
        <v>15.692857416240001</v>
      </c>
      <c r="E11" s="4">
        <f t="shared" si="5"/>
        <v>40.941572542530004</v>
      </c>
      <c r="F11" s="4">
        <f t="shared" si="5"/>
        <v>114.32572754430001</v>
      </c>
      <c r="G11" s="4">
        <f t="shared" si="5"/>
        <v>18.313415567360003</v>
      </c>
      <c r="H11" s="4">
        <f t="shared" si="5"/>
        <v>85.854681560290004</v>
      </c>
      <c r="I11" s="4">
        <f t="shared" si="5"/>
        <v>14.77325405559</v>
      </c>
      <c r="J11" s="4">
        <f t="shared" si="5"/>
        <v>40.650049833449998</v>
      </c>
      <c r="K11" s="24">
        <f t="shared" si="5"/>
        <v>159.59140101669001</v>
      </c>
    </row>
    <row r="12" spans="1:11" hidden="1" outlineLevel="4" x14ac:dyDescent="0.2">
      <c r="A12" s="25" t="s">
        <v>1</v>
      </c>
      <c r="B12" s="4">
        <v>0.14861408726</v>
      </c>
      <c r="C12" s="4">
        <v>0.17628069400999999</v>
      </c>
      <c r="D12" s="4">
        <v>-3.6733060600000001E-3</v>
      </c>
      <c r="E12" s="4">
        <v>0.25056891598999997</v>
      </c>
      <c r="F12" s="4">
        <v>0.57179039119999997</v>
      </c>
      <c r="G12" s="4">
        <v>6.3005670629999996E-2</v>
      </c>
      <c r="H12" s="4">
        <v>3.492720035E-2</v>
      </c>
      <c r="I12" s="4">
        <v>6.3005670629999996E-2</v>
      </c>
      <c r="J12" s="4"/>
      <c r="K12" s="24">
        <v>0.16093854161000001</v>
      </c>
    </row>
    <row r="13" spans="1:11" hidden="1" outlineLevel="4" x14ac:dyDescent="0.2">
      <c r="A13" s="25" t="s">
        <v>0</v>
      </c>
      <c r="B13" s="4">
        <v>18.52635846626</v>
      </c>
      <c r="C13" s="4">
        <v>36.990731960310001</v>
      </c>
      <c r="D13" s="4">
        <v>15.04738312562</v>
      </c>
      <c r="E13" s="4">
        <v>39.170540978170003</v>
      </c>
      <c r="F13" s="4">
        <v>109.73501453036</v>
      </c>
      <c r="G13" s="4">
        <v>17.830304220510001</v>
      </c>
      <c r="H13" s="4">
        <v>85.217013195700005</v>
      </c>
      <c r="I13" s="4">
        <v>14.66523938451</v>
      </c>
      <c r="J13" s="4">
        <v>40.35962716553</v>
      </c>
      <c r="K13" s="24">
        <v>158.07218396625001</v>
      </c>
    </row>
    <row r="14" spans="1:11" hidden="1" outlineLevel="4" x14ac:dyDescent="0.2">
      <c r="A14" s="25" t="s">
        <v>2</v>
      </c>
      <c r="B14" s="4">
        <v>0.83673441456999997</v>
      </c>
      <c r="C14" s="4">
        <v>1.01257796312</v>
      </c>
      <c r="D14" s="4">
        <v>0.64914759667999999</v>
      </c>
      <c r="E14" s="4">
        <v>1.5204626483699999</v>
      </c>
      <c r="F14" s="4">
        <v>4.0189226227399999</v>
      </c>
      <c r="G14" s="4">
        <v>0.42010567622</v>
      </c>
      <c r="H14" s="4">
        <v>0.60274116424000002</v>
      </c>
      <c r="I14" s="4">
        <v>4.5009000450000003E-2</v>
      </c>
      <c r="J14" s="4">
        <v>0.29042266791999999</v>
      </c>
      <c r="K14" s="24">
        <v>1.35827850883</v>
      </c>
    </row>
    <row r="15" spans="1:11" outlineLevel="2" x14ac:dyDescent="0.2">
      <c r="A15" s="35" t="s">
        <v>21</v>
      </c>
      <c r="B15" s="36">
        <f t="shared" ref="B15:K15" si="6">B16+B18</f>
        <v>87.246542175539986</v>
      </c>
      <c r="C15" s="36">
        <f t="shared" si="6"/>
        <v>105.79223953285999</v>
      </c>
      <c r="D15" s="36">
        <f t="shared" si="6"/>
        <v>81.800346260889995</v>
      </c>
      <c r="E15" s="36">
        <f t="shared" si="6"/>
        <v>128.22395538974001</v>
      </c>
      <c r="F15" s="36">
        <f t="shared" si="6"/>
        <v>403.06308335902997</v>
      </c>
      <c r="G15" s="36">
        <f t="shared" si="6"/>
        <v>76.522683422879993</v>
      </c>
      <c r="H15" s="36">
        <f t="shared" si="6"/>
        <v>78.056067749089991</v>
      </c>
      <c r="I15" s="36">
        <f t="shared" si="6"/>
        <v>39.717881916709999</v>
      </c>
      <c r="J15" s="36">
        <f t="shared" si="6"/>
        <v>49.239744210319998</v>
      </c>
      <c r="K15" s="37">
        <f t="shared" si="6"/>
        <v>243.53637729900001</v>
      </c>
    </row>
    <row r="16" spans="1:11" outlineLevel="3" collapsed="1" x14ac:dyDescent="0.2">
      <c r="A16" s="38" t="s">
        <v>19</v>
      </c>
      <c r="B16" s="4">
        <f t="shared" ref="B16:K16" si="7">SUM(B17:B17)</f>
        <v>3.3063130619999999E-2</v>
      </c>
      <c r="C16" s="4">
        <f t="shared" si="7"/>
        <v>3.3063130619999999E-2</v>
      </c>
      <c r="D16" s="4">
        <f t="shared" si="7"/>
        <v>3.3063130619999999E-2</v>
      </c>
      <c r="E16" s="4">
        <f t="shared" si="7"/>
        <v>3.3063130619999999E-2</v>
      </c>
      <c r="F16" s="4">
        <f t="shared" si="7"/>
        <v>0.13225252248</v>
      </c>
      <c r="G16" s="4">
        <f t="shared" si="7"/>
        <v>3.3063130619999999E-2</v>
      </c>
      <c r="H16" s="4">
        <f t="shared" si="7"/>
        <v>3.3063130619999999E-2</v>
      </c>
      <c r="I16" s="4">
        <f t="shared" si="7"/>
        <v>3.3063130619999999E-2</v>
      </c>
      <c r="J16" s="4">
        <f t="shared" si="7"/>
        <v>3.3063130619999999E-2</v>
      </c>
      <c r="K16" s="24">
        <f t="shared" si="7"/>
        <v>0.13225252248</v>
      </c>
    </row>
    <row r="17" spans="1:11" hidden="1" outlineLevel="4" x14ac:dyDescent="0.2">
      <c r="A17" s="25" t="s">
        <v>0</v>
      </c>
      <c r="B17" s="4">
        <v>3.3063130619999999E-2</v>
      </c>
      <c r="C17" s="4">
        <v>3.3063130619999999E-2</v>
      </c>
      <c r="D17" s="4">
        <v>3.3063130619999999E-2</v>
      </c>
      <c r="E17" s="4">
        <v>3.3063130619999999E-2</v>
      </c>
      <c r="F17" s="4">
        <v>0.13225252248</v>
      </c>
      <c r="G17" s="4">
        <v>3.3063130619999999E-2</v>
      </c>
      <c r="H17" s="4">
        <v>3.3063130619999999E-2</v>
      </c>
      <c r="I17" s="4">
        <v>3.3063130619999999E-2</v>
      </c>
      <c r="J17" s="4">
        <v>3.3063130619999999E-2</v>
      </c>
      <c r="K17" s="24">
        <v>0.13225252248</v>
      </c>
    </row>
    <row r="18" spans="1:11" outlineLevel="3" collapsed="1" x14ac:dyDescent="0.2">
      <c r="A18" s="39" t="s">
        <v>20</v>
      </c>
      <c r="B18" s="4">
        <f t="shared" ref="B18:K18" si="8">SUM(B19:B21)</f>
        <v>87.213479044919993</v>
      </c>
      <c r="C18" s="4">
        <f t="shared" si="8"/>
        <v>105.75917640224</v>
      </c>
      <c r="D18" s="4">
        <f t="shared" si="8"/>
        <v>81.767283130270002</v>
      </c>
      <c r="E18" s="4">
        <f t="shared" si="8"/>
        <v>128.19089225912001</v>
      </c>
      <c r="F18" s="4">
        <f t="shared" si="8"/>
        <v>402.93083083655</v>
      </c>
      <c r="G18" s="4">
        <f t="shared" si="8"/>
        <v>76.48962029226</v>
      </c>
      <c r="H18" s="4">
        <f t="shared" si="8"/>
        <v>78.023004618469997</v>
      </c>
      <c r="I18" s="4">
        <f t="shared" si="8"/>
        <v>39.684818786089998</v>
      </c>
      <c r="J18" s="4">
        <f t="shared" si="8"/>
        <v>49.206681079699997</v>
      </c>
      <c r="K18" s="24">
        <f t="shared" si="8"/>
        <v>243.40412477652001</v>
      </c>
    </row>
    <row r="19" spans="1:11" hidden="1" outlineLevel="4" x14ac:dyDescent="0.2">
      <c r="A19" s="25" t="s">
        <v>1</v>
      </c>
      <c r="B19" s="4">
        <v>12.388856909699999</v>
      </c>
      <c r="C19" s="4">
        <v>4.1085471126000002</v>
      </c>
      <c r="D19" s="4"/>
      <c r="E19" s="4">
        <v>19.895351637249998</v>
      </c>
      <c r="F19" s="4">
        <v>36.392755659549998</v>
      </c>
      <c r="G19" s="4"/>
      <c r="H19" s="4">
        <v>2.7941760279399999</v>
      </c>
      <c r="I19" s="4"/>
      <c r="J19" s="4"/>
      <c r="K19" s="24">
        <v>2.7941760279399999</v>
      </c>
    </row>
    <row r="20" spans="1:11" hidden="1" outlineLevel="4" x14ac:dyDescent="0.2">
      <c r="A20" s="25" t="s">
        <v>0</v>
      </c>
      <c r="B20" s="4">
        <v>59.70956173703</v>
      </c>
      <c r="C20" s="4">
        <v>75.107472975990007</v>
      </c>
      <c r="D20" s="4">
        <v>63.671342931369999</v>
      </c>
      <c r="E20" s="4">
        <v>63.236862676229997</v>
      </c>
      <c r="F20" s="4">
        <v>261.72524032062</v>
      </c>
      <c r="G20" s="4">
        <v>56.612850093490003</v>
      </c>
      <c r="H20" s="4">
        <v>58.606084000000003</v>
      </c>
      <c r="I20" s="4">
        <v>39.684818786089998</v>
      </c>
      <c r="J20" s="4">
        <v>34.313210930769998</v>
      </c>
      <c r="K20" s="24">
        <v>189.21696381034999</v>
      </c>
    </row>
    <row r="21" spans="1:11" hidden="1" outlineLevel="4" x14ac:dyDescent="0.2">
      <c r="A21" s="25" t="s">
        <v>2</v>
      </c>
      <c r="B21" s="4">
        <v>15.11506039819</v>
      </c>
      <c r="C21" s="4">
        <v>26.543156313650002</v>
      </c>
      <c r="D21" s="4">
        <v>18.095940198899999</v>
      </c>
      <c r="E21" s="4">
        <v>45.05867794564</v>
      </c>
      <c r="F21" s="4">
        <v>104.81283485637999</v>
      </c>
      <c r="G21" s="4">
        <v>19.87677019877</v>
      </c>
      <c r="H21" s="4">
        <v>16.622744590530001</v>
      </c>
      <c r="I21" s="4"/>
      <c r="J21" s="4">
        <v>14.89347014893</v>
      </c>
      <c r="K21" s="24">
        <v>51.392984938230001</v>
      </c>
    </row>
    <row r="22" spans="1:11" outlineLevel="1" x14ac:dyDescent="0.2">
      <c r="A22" s="40" t="s">
        <v>22</v>
      </c>
      <c r="B22" s="9">
        <f t="shared" ref="B22:K22" si="9">B23+B43</f>
        <v>28.575571327840002</v>
      </c>
      <c r="C22" s="9">
        <f t="shared" si="9"/>
        <v>22.230676762339996</v>
      </c>
      <c r="D22" s="9">
        <f t="shared" si="9"/>
        <v>22.08081577283</v>
      </c>
      <c r="E22" s="9">
        <f t="shared" si="9"/>
        <v>15.68555983103</v>
      </c>
      <c r="F22" s="9">
        <f t="shared" si="9"/>
        <v>88.572623694040004</v>
      </c>
      <c r="G22" s="9">
        <f t="shared" si="9"/>
        <v>28.219611814749996</v>
      </c>
      <c r="H22" s="9">
        <f t="shared" si="9"/>
        <v>17.803138634010001</v>
      </c>
      <c r="I22" s="9">
        <f t="shared" si="9"/>
        <v>48.565961588969998</v>
      </c>
      <c r="J22" s="9">
        <f t="shared" si="9"/>
        <v>30.223468070679999</v>
      </c>
      <c r="K22" s="20">
        <f t="shared" si="9"/>
        <v>124.81218010840999</v>
      </c>
    </row>
    <row r="23" spans="1:11" outlineLevel="2" x14ac:dyDescent="0.2">
      <c r="A23" s="41" t="s">
        <v>17</v>
      </c>
      <c r="B23" s="42">
        <f t="shared" ref="B23:K23" si="10">B24+B30+B33+B39</f>
        <v>19.677372108340002</v>
      </c>
      <c r="C23" s="42">
        <f t="shared" si="10"/>
        <v>9.325284461279999</v>
      </c>
      <c r="D23" s="42">
        <f t="shared" si="10"/>
        <v>4.6565860849899998</v>
      </c>
      <c r="E23" s="42">
        <f t="shared" si="10"/>
        <v>4.5113818024299999</v>
      </c>
      <c r="F23" s="42">
        <f t="shared" si="10"/>
        <v>38.170624457039999</v>
      </c>
      <c r="G23" s="42">
        <f t="shared" si="10"/>
        <v>6.0863669740199997</v>
      </c>
      <c r="H23" s="42">
        <f t="shared" si="10"/>
        <v>5.6010311851900001</v>
      </c>
      <c r="I23" s="42">
        <f t="shared" si="10"/>
        <v>6.6334998501499998</v>
      </c>
      <c r="J23" s="42">
        <f t="shared" si="10"/>
        <v>5.2400437816399998</v>
      </c>
      <c r="K23" s="43">
        <f t="shared" si="10"/>
        <v>23.560941790999998</v>
      </c>
    </row>
    <row r="24" spans="1:11" outlineLevel="3" collapsed="1" x14ac:dyDescent="0.2">
      <c r="A24" s="23" t="s">
        <v>18</v>
      </c>
      <c r="B24" s="4">
        <f t="shared" ref="B24:K24" si="11">SUM(B25:B29)</f>
        <v>1.712932034E-2</v>
      </c>
      <c r="C24" s="4">
        <f t="shared" si="11"/>
        <v>9.7134582279999993E-2</v>
      </c>
      <c r="D24" s="4">
        <f t="shared" si="11"/>
        <v>0.37510146637999997</v>
      </c>
      <c r="E24" s="4">
        <f t="shared" si="11"/>
        <v>0.22792281384999999</v>
      </c>
      <c r="F24" s="4">
        <f t="shared" si="11"/>
        <v>0.71728818284999996</v>
      </c>
      <c r="G24" s="4">
        <f t="shared" si="11"/>
        <v>7.8789060800000005E-2</v>
      </c>
      <c r="H24" s="4">
        <f t="shared" si="11"/>
        <v>7.3455000739999998E-2</v>
      </c>
      <c r="I24" s="4">
        <f t="shared" si="11"/>
        <v>0.1997465645</v>
      </c>
      <c r="J24" s="4">
        <f t="shared" si="11"/>
        <v>0.75147318301999999</v>
      </c>
      <c r="K24" s="24">
        <f t="shared" si="11"/>
        <v>1.10346380906</v>
      </c>
    </row>
    <row r="25" spans="1:11" hidden="1" outlineLevel="4" x14ac:dyDescent="0.2">
      <c r="A25" s="25" t="s">
        <v>1</v>
      </c>
      <c r="B25" s="4">
        <v>2.62785893E-3</v>
      </c>
      <c r="C25" s="4">
        <v>1.86007513E-3</v>
      </c>
      <c r="D25" s="4">
        <v>2.39350548E-3</v>
      </c>
      <c r="E25" s="4">
        <v>2.4135276100000001E-3</v>
      </c>
      <c r="F25" s="4">
        <v>9.2949671499999997E-3</v>
      </c>
      <c r="G25" s="4">
        <v>3.0240000300000001E-3</v>
      </c>
      <c r="H25" s="4">
        <v>3.0240000300000001E-3</v>
      </c>
      <c r="I25" s="4">
        <v>3.0240000300000001E-3</v>
      </c>
      <c r="J25" s="4">
        <v>3.0240000300000001E-3</v>
      </c>
      <c r="K25" s="24">
        <v>1.209600012E-2</v>
      </c>
    </row>
    <row r="26" spans="1:11" hidden="1" outlineLevel="4" x14ac:dyDescent="0.2">
      <c r="A26" s="25" t="s">
        <v>3</v>
      </c>
      <c r="B26" s="4">
        <v>2.8445427800000002E-3</v>
      </c>
      <c r="C26" s="4"/>
      <c r="D26" s="4"/>
      <c r="E26" s="4"/>
      <c r="F26" s="4">
        <v>2.8445427800000002E-3</v>
      </c>
      <c r="G26" s="4"/>
      <c r="H26" s="4"/>
      <c r="I26" s="4"/>
      <c r="J26" s="4"/>
      <c r="K26" s="24">
        <v>0</v>
      </c>
    </row>
    <row r="27" spans="1:11" hidden="1" outlineLevel="4" x14ac:dyDescent="0.2">
      <c r="A27" s="25" t="s">
        <v>4</v>
      </c>
      <c r="B27" s="4"/>
      <c r="C27" s="4"/>
      <c r="D27" s="4"/>
      <c r="E27" s="4">
        <v>7.3722298000000004E-4</v>
      </c>
      <c r="F27" s="4">
        <v>7.3722298000000004E-4</v>
      </c>
      <c r="G27" s="4">
        <v>9.5256001000000004E-4</v>
      </c>
      <c r="H27" s="4"/>
      <c r="I27" s="4"/>
      <c r="J27" s="4"/>
      <c r="K27" s="24">
        <v>9.5256001000000004E-4</v>
      </c>
    </row>
    <row r="28" spans="1:11" hidden="1" outlineLevel="4" x14ac:dyDescent="0.2">
      <c r="A28" s="25" t="s">
        <v>0</v>
      </c>
      <c r="B28" s="4">
        <v>4.2041297000000003E-4</v>
      </c>
      <c r="C28" s="4">
        <v>1.7588967E-3</v>
      </c>
      <c r="D28" s="4">
        <v>1.31E-3</v>
      </c>
      <c r="E28" s="4">
        <v>2.5400000000000002E-3</v>
      </c>
      <c r="F28" s="4">
        <v>6.02930967E-3</v>
      </c>
      <c r="G28" s="4"/>
      <c r="H28" s="4">
        <v>6.0000000000000002E-6</v>
      </c>
      <c r="I28" s="4"/>
      <c r="J28" s="4"/>
      <c r="K28" s="24">
        <v>6.0000000000000002E-6</v>
      </c>
    </row>
    <row r="29" spans="1:11" hidden="1" outlineLevel="4" x14ac:dyDescent="0.2">
      <c r="A29" s="25" t="s">
        <v>2</v>
      </c>
      <c r="B29" s="4">
        <v>1.123650566E-2</v>
      </c>
      <c r="C29" s="4">
        <v>9.3515610449999995E-2</v>
      </c>
      <c r="D29" s="4">
        <v>0.37139796089999999</v>
      </c>
      <c r="E29" s="4">
        <v>0.22223206326</v>
      </c>
      <c r="F29" s="4">
        <v>0.69838214027000001</v>
      </c>
      <c r="G29" s="4">
        <v>7.4812500759999997E-2</v>
      </c>
      <c r="H29" s="4">
        <v>7.0425000710000005E-2</v>
      </c>
      <c r="I29" s="4">
        <v>0.19672256447</v>
      </c>
      <c r="J29" s="4">
        <v>0.74844918298999996</v>
      </c>
      <c r="K29" s="24">
        <v>1.0904092489299999</v>
      </c>
    </row>
    <row r="30" spans="1:11" outlineLevel="3" collapsed="1" x14ac:dyDescent="0.2">
      <c r="A30" s="38" t="s">
        <v>23</v>
      </c>
      <c r="B30" s="4">
        <f t="shared" ref="B30:K30" si="12">SUM(B31:B32)</f>
        <v>18.06447893276</v>
      </c>
      <c r="C30" s="4">
        <f t="shared" si="12"/>
        <v>6.6325697910199999</v>
      </c>
      <c r="D30" s="4">
        <f t="shared" si="12"/>
        <v>0.74488864093999962</v>
      </c>
      <c r="E30" s="4">
        <f t="shared" si="12"/>
        <v>0.71200309802999995</v>
      </c>
      <c r="F30" s="4">
        <f t="shared" si="12"/>
        <v>26.153940462750001</v>
      </c>
      <c r="G30" s="4">
        <f t="shared" si="12"/>
        <v>0.91224008618999974</v>
      </c>
      <c r="H30" s="4">
        <f t="shared" si="12"/>
        <v>0.83020218652999977</v>
      </c>
      <c r="I30" s="4">
        <f t="shared" si="12"/>
        <v>0.88272004036999996</v>
      </c>
      <c r="J30" s="4">
        <f t="shared" si="12"/>
        <v>0.69652144478</v>
      </c>
      <c r="K30" s="24">
        <f t="shared" si="12"/>
        <v>3.3216837578699998</v>
      </c>
    </row>
    <row r="31" spans="1:11" hidden="1" outlineLevel="4" x14ac:dyDescent="0.2">
      <c r="A31" s="25" t="s">
        <v>1</v>
      </c>
      <c r="B31" s="4">
        <v>2.4216616376100002</v>
      </c>
      <c r="C31" s="4">
        <v>2.59056653252</v>
      </c>
      <c r="D31" s="4">
        <v>0.74488837767000005</v>
      </c>
      <c r="E31" s="4">
        <v>0.71200309802999995</v>
      </c>
      <c r="F31" s="4">
        <v>6.4691196458300002</v>
      </c>
      <c r="G31" s="4">
        <f>3.66849011375-'[1]Аркуш1 (2)'!G20</f>
        <v>0.91224008618999974</v>
      </c>
      <c r="H31" s="4">
        <f>4.23220222055-'[1]Аркуш1 (2)'!H20</f>
        <v>0.83020218652999977</v>
      </c>
      <c r="I31" s="4">
        <v>0.88272004036999996</v>
      </c>
      <c r="J31" s="4">
        <v>0.69652144478</v>
      </c>
      <c r="K31" s="24">
        <f>SUM(G31:J31)</f>
        <v>3.3216837578699998</v>
      </c>
    </row>
    <row r="32" spans="1:11" hidden="1" outlineLevel="4" x14ac:dyDescent="0.2">
      <c r="A32" s="25" t="s">
        <v>2</v>
      </c>
      <c r="B32" s="4">
        <v>15.64281729515</v>
      </c>
      <c r="C32" s="4">
        <v>4.0420032585000003</v>
      </c>
      <c r="D32" s="4">
        <f>19.58357030067-'[1]Аркуш1 (2)'!D21</f>
        <v>2.6326999957859698E-7</v>
      </c>
      <c r="E32" s="4">
        <f>5.05250062486-'[1]Аркуш1 (2)'!E21</f>
        <v>0</v>
      </c>
      <c r="F32" s="4">
        <f>SUM(B32:E32)</f>
        <v>19.684820816919999</v>
      </c>
      <c r="G32" s="4">
        <f>22.33179899831-'[1]Аркуш1 (2)'!G21</f>
        <v>0</v>
      </c>
      <c r="H32" s="4">
        <f>6.21742506217-'[1]Аркуш1 (2)'!H21</f>
        <v>0</v>
      </c>
      <c r="I32" s="4">
        <f>22.33179899831-'[1]Аркуш1 (2)'!I21</f>
        <v>0</v>
      </c>
      <c r="J32" s="4">
        <f>6.21742506217-'[1]Аркуш1 (2)'!J21</f>
        <v>0</v>
      </c>
      <c r="K32" s="24">
        <f>SUM(G32:J32)</f>
        <v>0</v>
      </c>
    </row>
    <row r="33" spans="1:11" outlineLevel="3" collapsed="1" x14ac:dyDescent="0.2">
      <c r="A33" s="38" t="s">
        <v>24</v>
      </c>
      <c r="B33" s="4">
        <f t="shared" ref="B33:K33" si="13">SUM(B34:B38)</f>
        <v>3.1494277529999996E-2</v>
      </c>
      <c r="C33" s="4">
        <f t="shared" si="13"/>
        <v>0.26092670242999999</v>
      </c>
      <c r="D33" s="4">
        <f t="shared" si="13"/>
        <v>0.10457459187</v>
      </c>
      <c r="E33" s="4">
        <f t="shared" si="13"/>
        <v>0.86011733842999993</v>
      </c>
      <c r="F33" s="4">
        <f t="shared" si="13"/>
        <v>1.25711291026</v>
      </c>
      <c r="G33" s="4">
        <f t="shared" si="13"/>
        <v>0.12747304942999999</v>
      </c>
      <c r="H33" s="4">
        <f t="shared" si="13"/>
        <v>1.14369688277</v>
      </c>
      <c r="I33" s="4">
        <f t="shared" si="13"/>
        <v>0.12720271676</v>
      </c>
      <c r="J33" s="4">
        <f t="shared" si="13"/>
        <v>1.1249301170100001</v>
      </c>
      <c r="K33" s="24">
        <f t="shared" si="13"/>
        <v>2.52330276597</v>
      </c>
    </row>
    <row r="34" spans="1:11" hidden="1" outlineLevel="4" x14ac:dyDescent="0.2">
      <c r="A34" s="25" t="s">
        <v>5</v>
      </c>
      <c r="B34" s="4"/>
      <c r="C34" s="4"/>
      <c r="D34" s="4"/>
      <c r="E34" s="4">
        <v>0.23298106679</v>
      </c>
      <c r="F34" s="4">
        <v>0.23298106679</v>
      </c>
      <c r="G34" s="4"/>
      <c r="H34" s="4">
        <v>0.30336656702999998</v>
      </c>
      <c r="I34" s="4"/>
      <c r="J34" s="4">
        <v>0.30503343905000002</v>
      </c>
      <c r="K34" s="24">
        <v>0.60840000608</v>
      </c>
    </row>
    <row r="35" spans="1:11" hidden="1" outlineLevel="4" x14ac:dyDescent="0.2">
      <c r="A35" s="25" t="s">
        <v>1</v>
      </c>
      <c r="B35" s="4">
        <v>7.7231832099999998E-3</v>
      </c>
      <c r="C35" s="4">
        <v>0.19131584398000001</v>
      </c>
      <c r="D35" s="4">
        <v>7.225670696E-2</v>
      </c>
      <c r="E35" s="4">
        <v>0.26155498815</v>
      </c>
      <c r="F35" s="4">
        <v>0.53285072229999997</v>
      </c>
      <c r="G35" s="4">
        <v>9.0064764620000001E-2</v>
      </c>
      <c r="H35" s="4">
        <v>0.36092108463</v>
      </c>
      <c r="I35" s="4">
        <v>9.0695537739999998E-2</v>
      </c>
      <c r="J35" s="4">
        <v>0.33808927778999998</v>
      </c>
      <c r="K35" s="24">
        <v>0.87977066477999999</v>
      </c>
    </row>
    <row r="36" spans="1:11" hidden="1" outlineLevel="4" x14ac:dyDescent="0.2">
      <c r="A36" s="25" t="s">
        <v>3</v>
      </c>
      <c r="B36" s="4"/>
      <c r="C36" s="4">
        <v>5.0947629499999997E-3</v>
      </c>
      <c r="D36" s="4"/>
      <c r="E36" s="4">
        <v>7.1394603299999998E-3</v>
      </c>
      <c r="F36" s="4">
        <v>1.223422328E-2</v>
      </c>
      <c r="G36" s="4"/>
      <c r="H36" s="4">
        <v>7.2119491000000001E-3</v>
      </c>
      <c r="I36" s="4"/>
      <c r="J36" s="4">
        <v>6.0429786899999999E-3</v>
      </c>
      <c r="K36" s="24">
        <v>1.3254927790000001E-2</v>
      </c>
    </row>
    <row r="37" spans="1:11" hidden="1" outlineLevel="4" x14ac:dyDescent="0.2">
      <c r="A37" s="25" t="s">
        <v>4</v>
      </c>
      <c r="B37" s="4">
        <v>2.3771094319999998E-2</v>
      </c>
      <c r="C37" s="4">
        <v>1.280487594E-2</v>
      </c>
      <c r="D37" s="4">
        <v>3.2317884909999997E-2</v>
      </c>
      <c r="E37" s="4">
        <v>0.13570766645999999</v>
      </c>
      <c r="F37" s="4">
        <v>0.20460152163000001</v>
      </c>
      <c r="G37" s="4">
        <v>3.7408284809999998E-2</v>
      </c>
      <c r="H37" s="4">
        <v>0.1907055392</v>
      </c>
      <c r="I37" s="4">
        <v>3.6507179020000002E-2</v>
      </c>
      <c r="J37" s="4">
        <v>0.19272607365</v>
      </c>
      <c r="K37" s="24">
        <v>0.45734707668000002</v>
      </c>
    </row>
    <row r="38" spans="1:11" hidden="1" outlineLevel="4" x14ac:dyDescent="0.2">
      <c r="A38" s="25" t="s">
        <v>2</v>
      </c>
      <c r="B38" s="4"/>
      <c r="C38" s="4">
        <v>5.171121956E-2</v>
      </c>
      <c r="D38" s="4"/>
      <c r="E38" s="4">
        <v>0.22273415669999999</v>
      </c>
      <c r="F38" s="4">
        <v>0.27444537625999998</v>
      </c>
      <c r="G38" s="4"/>
      <c r="H38" s="4">
        <v>0.28149174281</v>
      </c>
      <c r="I38" s="4"/>
      <c r="J38" s="4">
        <v>0.28303834782999998</v>
      </c>
      <c r="K38" s="24">
        <v>0.56453009064000004</v>
      </c>
    </row>
    <row r="39" spans="1:11" outlineLevel="3" collapsed="1" x14ac:dyDescent="0.2">
      <c r="A39" s="38" t="s">
        <v>25</v>
      </c>
      <c r="B39" s="4">
        <f t="shared" ref="B39:K39" si="14">SUM(B40:B42)</f>
        <v>1.56426957771</v>
      </c>
      <c r="C39" s="4">
        <f t="shared" si="14"/>
        <v>2.3346533855500002</v>
      </c>
      <c r="D39" s="4">
        <f t="shared" si="14"/>
        <v>3.4320213858000002</v>
      </c>
      <c r="E39" s="4">
        <f t="shared" si="14"/>
        <v>2.71133855212</v>
      </c>
      <c r="F39" s="4">
        <f t="shared" si="14"/>
        <v>10.04228290118</v>
      </c>
      <c r="G39" s="4">
        <f t="shared" si="14"/>
        <v>4.9678647776</v>
      </c>
      <c r="H39" s="4">
        <f t="shared" si="14"/>
        <v>3.5536771151500002</v>
      </c>
      <c r="I39" s="4">
        <f t="shared" si="14"/>
        <v>5.4238305285199999</v>
      </c>
      <c r="J39" s="4">
        <f t="shared" si="14"/>
        <v>2.66711903683</v>
      </c>
      <c r="K39" s="24">
        <f t="shared" si="14"/>
        <v>16.612491458099999</v>
      </c>
    </row>
    <row r="40" spans="1:11" hidden="1" outlineLevel="4" x14ac:dyDescent="0.2">
      <c r="A40" s="25" t="s">
        <v>1</v>
      </c>
      <c r="B40" s="4">
        <v>6.1610933299999997E-2</v>
      </c>
      <c r="C40" s="4">
        <v>1.0673409308599999</v>
      </c>
      <c r="D40" s="4">
        <v>9.9349809060000002E-2</v>
      </c>
      <c r="E40" s="4">
        <v>0.60983067184999995</v>
      </c>
      <c r="F40" s="4">
        <v>1.83813234507</v>
      </c>
      <c r="G40" s="4">
        <v>1.0369782377900001</v>
      </c>
      <c r="H40" s="4">
        <v>1.54912597598</v>
      </c>
      <c r="I40" s="4">
        <v>1.70778292921</v>
      </c>
      <c r="J40" s="4">
        <v>0.75111348460000005</v>
      </c>
      <c r="K40" s="24">
        <v>5.0450006275800003</v>
      </c>
    </row>
    <row r="41" spans="1:11" hidden="1" outlineLevel="4" x14ac:dyDescent="0.2">
      <c r="A41" s="25" t="s">
        <v>2</v>
      </c>
      <c r="B41" s="4">
        <v>0.53712973048000001</v>
      </c>
      <c r="C41" s="4">
        <v>0.23542365800000001</v>
      </c>
      <c r="D41" s="4">
        <v>1.1528697675699999</v>
      </c>
      <c r="E41" s="4">
        <v>0.69471970296999996</v>
      </c>
      <c r="F41" s="4">
        <v>2.62014285902</v>
      </c>
      <c r="G41" s="4">
        <v>2.2461730640500002</v>
      </c>
      <c r="H41" s="4">
        <v>0.39701539565999999</v>
      </c>
      <c r="I41" s="4">
        <v>2.1123441454099998</v>
      </c>
      <c r="J41" s="4">
        <v>0.40915613749000002</v>
      </c>
      <c r="K41" s="24">
        <v>5.1646887426100001</v>
      </c>
    </row>
    <row r="42" spans="1:11" hidden="1" outlineLevel="4" x14ac:dyDescent="0.2">
      <c r="A42" s="25" t="s">
        <v>6</v>
      </c>
      <c r="B42" s="4">
        <v>0.96552891392999995</v>
      </c>
      <c r="C42" s="4">
        <v>1.0318887966900001</v>
      </c>
      <c r="D42" s="4">
        <v>2.1798018091700002</v>
      </c>
      <c r="E42" s="4">
        <v>1.4067881772999999</v>
      </c>
      <c r="F42" s="4">
        <v>5.5840076970899997</v>
      </c>
      <c r="G42" s="4">
        <v>1.68471347576</v>
      </c>
      <c r="H42" s="4">
        <v>1.6075357435099999</v>
      </c>
      <c r="I42" s="4">
        <v>1.6037034538999999</v>
      </c>
      <c r="J42" s="4">
        <v>1.50684941474</v>
      </c>
      <c r="K42" s="24">
        <v>6.4028020879099996</v>
      </c>
    </row>
    <row r="43" spans="1:11" outlineLevel="2" x14ac:dyDescent="0.2">
      <c r="A43" s="41" t="s">
        <v>21</v>
      </c>
      <c r="B43" s="42">
        <f t="shared" ref="B43:K43" si="15">B44+B47+B52</f>
        <v>8.8981992195000004</v>
      </c>
      <c r="C43" s="42">
        <f t="shared" si="15"/>
        <v>12.905392301059999</v>
      </c>
      <c r="D43" s="42">
        <f t="shared" si="15"/>
        <v>17.42422968784</v>
      </c>
      <c r="E43" s="42">
        <f t="shared" si="15"/>
        <v>11.1741780286</v>
      </c>
      <c r="F43" s="42">
        <f t="shared" si="15"/>
        <v>50.401999237000005</v>
      </c>
      <c r="G43" s="42">
        <f t="shared" si="15"/>
        <v>22.133244840729997</v>
      </c>
      <c r="H43" s="42">
        <f t="shared" si="15"/>
        <v>12.20210744882</v>
      </c>
      <c r="I43" s="42">
        <f t="shared" si="15"/>
        <v>41.932461738819995</v>
      </c>
      <c r="J43" s="42">
        <f t="shared" si="15"/>
        <v>24.983424289039998</v>
      </c>
      <c r="K43" s="43">
        <f t="shared" si="15"/>
        <v>101.25123831741</v>
      </c>
    </row>
    <row r="44" spans="1:11" outlineLevel="3" collapsed="1" x14ac:dyDescent="0.2">
      <c r="A44" s="23" t="s">
        <v>23</v>
      </c>
      <c r="B44" s="4">
        <f t="shared" ref="B44:K44" si="16">SUM(B45:B46)</f>
        <v>4.20184649671</v>
      </c>
      <c r="C44" s="4">
        <f t="shared" si="16"/>
        <v>0.43942451070999999</v>
      </c>
      <c r="D44" s="4">
        <f t="shared" si="16"/>
        <v>2.1178502589799999</v>
      </c>
      <c r="E44" s="4">
        <f t="shared" si="16"/>
        <v>2.9148242071300001</v>
      </c>
      <c r="F44" s="4">
        <f t="shared" si="16"/>
        <v>9.6739454735300008</v>
      </c>
      <c r="G44" s="4">
        <f t="shared" si="16"/>
        <v>2.83932469265</v>
      </c>
      <c r="H44" s="4">
        <f t="shared" si="16"/>
        <v>2.3024055633899998</v>
      </c>
      <c r="I44" s="4">
        <f t="shared" si="16"/>
        <v>9.9801621027700005</v>
      </c>
      <c r="J44" s="4">
        <f t="shared" si="16"/>
        <v>2.17716611055</v>
      </c>
      <c r="K44" s="24">
        <f t="shared" si="16"/>
        <v>17.299058469359998</v>
      </c>
    </row>
    <row r="45" spans="1:11" hidden="1" outlineLevel="4" x14ac:dyDescent="0.2">
      <c r="A45" s="25" t="s">
        <v>1</v>
      </c>
      <c r="B45" s="4">
        <v>1.4428270430200001</v>
      </c>
      <c r="C45" s="4">
        <v>0.43942451070999999</v>
      </c>
      <c r="D45" s="4">
        <v>2.1178502589799999</v>
      </c>
      <c r="E45" s="4">
        <v>2.9148242071300001</v>
      </c>
      <c r="F45" s="4">
        <v>6.9149260198400002</v>
      </c>
      <c r="G45" s="4">
        <v>2.83932469265</v>
      </c>
      <c r="H45" s="4">
        <v>2.3024055633899998</v>
      </c>
      <c r="I45" s="4">
        <v>9.9801621027700005</v>
      </c>
      <c r="J45" s="4">
        <v>2.17716611055</v>
      </c>
      <c r="K45" s="24">
        <v>17.299058469359998</v>
      </c>
    </row>
    <row r="46" spans="1:11" hidden="1" outlineLevel="4" x14ac:dyDescent="0.2">
      <c r="A46" s="25" t="s">
        <v>2</v>
      </c>
      <c r="B46" s="4">
        <v>2.7590194536900001</v>
      </c>
      <c r="C46" s="4"/>
      <c r="D46" s="4">
        <f>33.36350852314-'[1]Аркуш1 (2)'!D41</f>
        <v>0</v>
      </c>
      <c r="E46" s="4"/>
      <c r="F46" s="4">
        <f>SUM(B46:E46)</f>
        <v>2.7590194536900001</v>
      </c>
      <c r="G46" s="4"/>
      <c r="H46" s="4"/>
      <c r="I46" s="4">
        <f>60.98539560985-'[1]Аркуш1 (2)'!I41</f>
        <v>0</v>
      </c>
      <c r="J46" s="4"/>
      <c r="K46" s="24">
        <f>SUM(G46:J46)</f>
        <v>0</v>
      </c>
    </row>
    <row r="47" spans="1:11" outlineLevel="3" collapsed="1" x14ac:dyDescent="0.2">
      <c r="A47" s="23" t="s">
        <v>24</v>
      </c>
      <c r="B47" s="4">
        <f t="shared" ref="B47:K47" si="17">SUM(B48:B51)</f>
        <v>0.16107450557</v>
      </c>
      <c r="C47" s="4">
        <f t="shared" si="17"/>
        <v>1.0227404795699999</v>
      </c>
      <c r="D47" s="4">
        <f t="shared" si="17"/>
        <v>0.28775163831</v>
      </c>
      <c r="E47" s="4">
        <f t="shared" si="17"/>
        <v>1.4877883597100001</v>
      </c>
      <c r="F47" s="4">
        <f t="shared" si="17"/>
        <v>2.9593549831600003</v>
      </c>
      <c r="G47" s="4">
        <f t="shared" si="17"/>
        <v>0.38052951406000002</v>
      </c>
      <c r="H47" s="4">
        <f t="shared" si="17"/>
        <v>1.82092892168</v>
      </c>
      <c r="I47" s="4">
        <f t="shared" si="17"/>
        <v>0.4271355376</v>
      </c>
      <c r="J47" s="4">
        <f t="shared" si="17"/>
        <v>1.8356116151299999</v>
      </c>
      <c r="K47" s="24">
        <f t="shared" si="17"/>
        <v>4.4642055884700005</v>
      </c>
    </row>
    <row r="48" spans="1:11" hidden="1" outlineLevel="4" x14ac:dyDescent="0.2">
      <c r="A48" s="26" t="s">
        <v>1</v>
      </c>
      <c r="B48" s="8">
        <v>4.2713555129999997E-2</v>
      </c>
      <c r="C48" s="8">
        <v>0.57670590149000001</v>
      </c>
      <c r="D48" s="8">
        <v>0.12427841118999999</v>
      </c>
      <c r="E48" s="8">
        <v>0.77235474936000004</v>
      </c>
      <c r="F48" s="8">
        <v>1.5160526171699999</v>
      </c>
      <c r="G48" s="8">
        <v>0.17936525605</v>
      </c>
      <c r="H48" s="8">
        <v>0.96771248138999999</v>
      </c>
      <c r="I48" s="8">
        <v>0.22597127958999999</v>
      </c>
      <c r="J48" s="8">
        <v>0.98239517484000005</v>
      </c>
      <c r="K48" s="27">
        <v>2.3554441918700002</v>
      </c>
    </row>
    <row r="49" spans="1:11" hidden="1" outlineLevel="4" x14ac:dyDescent="0.2">
      <c r="A49" s="26" t="s">
        <v>3</v>
      </c>
      <c r="B49" s="8"/>
      <c r="C49" s="8">
        <v>9.3848209079999995E-2</v>
      </c>
      <c r="D49" s="8"/>
      <c r="E49" s="8">
        <v>0.12957148823</v>
      </c>
      <c r="F49" s="8">
        <v>0.22341969731</v>
      </c>
      <c r="G49" s="8"/>
      <c r="H49" s="8">
        <v>0.15354059329</v>
      </c>
      <c r="I49" s="8"/>
      <c r="J49" s="8">
        <v>0.15354059329</v>
      </c>
      <c r="K49" s="27">
        <v>0.30708118658</v>
      </c>
    </row>
    <row r="50" spans="1:11" hidden="1" outlineLevel="4" x14ac:dyDescent="0.2">
      <c r="A50" s="26" t="s">
        <v>4</v>
      </c>
      <c r="B50" s="8">
        <v>0.11836095044</v>
      </c>
      <c r="C50" s="8">
        <v>0.352186369</v>
      </c>
      <c r="D50" s="8">
        <v>0.16347322712000001</v>
      </c>
      <c r="E50" s="8">
        <v>0.56858146561</v>
      </c>
      <c r="F50" s="8">
        <v>1.2026020121700001</v>
      </c>
      <c r="G50" s="8">
        <v>0.20116425801000001</v>
      </c>
      <c r="H50" s="8">
        <v>0.69967584699999996</v>
      </c>
      <c r="I50" s="8">
        <v>0.20116425801000001</v>
      </c>
      <c r="J50" s="8">
        <v>0.69967584699999996</v>
      </c>
      <c r="K50" s="27">
        <v>1.80168021002</v>
      </c>
    </row>
    <row r="51" spans="1:11" hidden="1" outlineLevel="4" x14ac:dyDescent="0.2">
      <c r="A51" s="26" t="s">
        <v>2</v>
      </c>
      <c r="B51" s="8"/>
      <c r="C51" s="8"/>
      <c r="D51" s="8"/>
      <c r="E51" s="8">
        <v>1.7280656509999999E-2</v>
      </c>
      <c r="F51" s="8">
        <v>1.7280656509999999E-2</v>
      </c>
      <c r="G51" s="8"/>
      <c r="H51" s="8"/>
      <c r="I51" s="8"/>
      <c r="J51" s="8"/>
      <c r="K51" s="27">
        <v>0</v>
      </c>
    </row>
    <row r="52" spans="1:11" ht="16" outlineLevel="3" collapsed="1" thickBot="1" x14ac:dyDescent="0.25">
      <c r="A52" s="28" t="s">
        <v>25</v>
      </c>
      <c r="B52" s="29">
        <f t="shared" ref="B52:K52" si="18">SUM(B53:B55)</f>
        <v>4.5352782172200001</v>
      </c>
      <c r="C52" s="29">
        <f t="shared" si="18"/>
        <v>11.443227310779999</v>
      </c>
      <c r="D52" s="29">
        <f t="shared" si="18"/>
        <v>15.018627790549999</v>
      </c>
      <c r="E52" s="29">
        <f t="shared" si="18"/>
        <v>6.7715654617599998</v>
      </c>
      <c r="F52" s="29">
        <f t="shared" si="18"/>
        <v>37.768698780310004</v>
      </c>
      <c r="G52" s="29">
        <f t="shared" si="18"/>
        <v>18.913390634019997</v>
      </c>
      <c r="H52" s="29">
        <f t="shared" si="18"/>
        <v>8.0787729637499996</v>
      </c>
      <c r="I52" s="29">
        <f t="shared" si="18"/>
        <v>31.525164098449999</v>
      </c>
      <c r="J52" s="29">
        <f t="shared" si="18"/>
        <v>20.970646563359999</v>
      </c>
      <c r="K52" s="30">
        <f t="shared" si="18"/>
        <v>79.48797425958</v>
      </c>
    </row>
    <row r="53" spans="1:11" hidden="1" outlineLevel="4" x14ac:dyDescent="0.2">
      <c r="A53" s="12" t="s">
        <v>1</v>
      </c>
      <c r="B53" s="13">
        <v>0.68244089854000001</v>
      </c>
      <c r="C53" s="13">
        <v>1.8198238651200001</v>
      </c>
      <c r="D53" s="13">
        <v>0.55270074220999998</v>
      </c>
      <c r="E53" s="13">
        <v>2.5323519609299998</v>
      </c>
      <c r="F53" s="13">
        <v>5.5873174668000001</v>
      </c>
      <c r="G53" s="13">
        <v>0.70299967041</v>
      </c>
      <c r="H53" s="13">
        <v>2.84634667622</v>
      </c>
      <c r="I53" s="13">
        <v>0.70299966638</v>
      </c>
      <c r="J53" s="13">
        <v>3.0662451277099998</v>
      </c>
      <c r="K53" s="13">
        <v>7.3185911407199997</v>
      </c>
    </row>
    <row r="54" spans="1:11" hidden="1" outlineLevel="4" x14ac:dyDescent="0.2">
      <c r="A54" s="3" t="s">
        <v>2</v>
      </c>
      <c r="B54" s="2">
        <v>3.8528373186799998</v>
      </c>
      <c r="C54" s="2">
        <v>3.2265059408800001</v>
      </c>
      <c r="D54" s="2">
        <v>5.7128212131399998</v>
      </c>
      <c r="E54" s="2">
        <v>4.23921350083</v>
      </c>
      <c r="F54" s="2">
        <v>17.031377973529999</v>
      </c>
      <c r="G54" s="2">
        <v>7.4391345833999996</v>
      </c>
      <c r="H54" s="2">
        <v>5.2324262875300001</v>
      </c>
      <c r="I54" s="2">
        <v>7.3946579928</v>
      </c>
      <c r="J54" s="2">
        <v>5.2481513090899998</v>
      </c>
      <c r="K54" s="2">
        <v>25.314370172819999</v>
      </c>
    </row>
    <row r="55" spans="1:11" hidden="1" outlineLevel="4" x14ac:dyDescent="0.2">
      <c r="A55" s="3" t="s">
        <v>6</v>
      </c>
      <c r="B55" s="2"/>
      <c r="C55" s="2">
        <v>6.3968975047800001</v>
      </c>
      <c r="D55" s="2">
        <v>8.7531058351999995</v>
      </c>
      <c r="E55" s="2"/>
      <c r="F55" s="2">
        <v>15.15000333998</v>
      </c>
      <c r="G55" s="2">
        <v>10.77125638021</v>
      </c>
      <c r="H55" s="2"/>
      <c r="I55" s="2">
        <v>23.427506439270001</v>
      </c>
      <c r="J55" s="2">
        <v>12.65625012656</v>
      </c>
      <c r="K55" s="2">
        <v>46.855012946039999</v>
      </c>
    </row>
    <row r="56" spans="1:11" x14ac:dyDescent="0.2"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ht="26.5" customHeight="1" x14ac:dyDescent="0.2">
      <c r="A57" s="31" t="s">
        <v>26</v>
      </c>
      <c r="B57" s="31"/>
      <c r="C57" s="31"/>
      <c r="D57" s="31"/>
      <c r="E57" s="31"/>
      <c r="F57" s="31"/>
      <c r="G57" s="31"/>
      <c r="H57" s="31"/>
      <c r="I57" s="31"/>
      <c r="J57" s="31"/>
      <c r="K57" s="32"/>
    </row>
  </sheetData>
  <mergeCells count="2">
    <mergeCell ref="A1:K1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 (3)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Алла Данильчук</cp:lastModifiedBy>
  <dcterms:created xsi:type="dcterms:W3CDTF">2022-08-16T15:27:57Z</dcterms:created>
  <dcterms:modified xsi:type="dcterms:W3CDTF">2022-08-17T09:42:02Z</dcterms:modified>
</cp:coreProperties>
</file>