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nylchuk\Documents\"/>
    </mc:Choice>
  </mc:AlternateContent>
  <bookViews>
    <workbookView xWindow="0" yWindow="0" windowWidth="15530" windowHeight="7050"/>
  </bookViews>
  <sheets>
    <sheet name="Аркуш1" sheetId="1" r:id="rId1"/>
  </sheets>
  <definedNames>
    <definedName name="_xlnm.Print_Area" localSheetId="0">Аркуш1!$A$1:$N$59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5" i="1" l="1"/>
  <c r="D45" i="1"/>
  <c r="E45" i="1"/>
  <c r="F45" i="1"/>
  <c r="G45" i="1"/>
  <c r="H45" i="1"/>
  <c r="I45" i="1"/>
  <c r="J45" i="1"/>
  <c r="K45" i="1"/>
  <c r="L45" i="1"/>
  <c r="M45" i="1"/>
  <c r="B45" i="1"/>
  <c r="B7" i="1" l="1"/>
  <c r="C7" i="1"/>
  <c r="D7" i="1"/>
  <c r="E7" i="1"/>
  <c r="F7" i="1"/>
  <c r="G7" i="1"/>
  <c r="H7" i="1"/>
  <c r="I7" i="1"/>
  <c r="J7" i="1"/>
  <c r="K7" i="1"/>
  <c r="L7" i="1"/>
  <c r="M7" i="1"/>
  <c r="N8" i="1"/>
  <c r="N7" i="1" s="1"/>
  <c r="B9" i="1"/>
  <c r="C9" i="1"/>
  <c r="D9" i="1"/>
  <c r="E9" i="1"/>
  <c r="F9" i="1"/>
  <c r="G9" i="1"/>
  <c r="H9" i="1"/>
  <c r="I9" i="1"/>
  <c r="J9" i="1"/>
  <c r="K9" i="1"/>
  <c r="L9" i="1"/>
  <c r="M9" i="1"/>
  <c r="N10" i="1"/>
  <c r="N9" i="1" s="1"/>
  <c r="B11" i="1"/>
  <c r="C11" i="1"/>
  <c r="D11" i="1"/>
  <c r="E11" i="1"/>
  <c r="F11" i="1"/>
  <c r="G11" i="1"/>
  <c r="H11" i="1"/>
  <c r="I11" i="1"/>
  <c r="J11" i="1"/>
  <c r="K11" i="1"/>
  <c r="L11" i="1"/>
  <c r="M11" i="1"/>
  <c r="N12" i="1"/>
  <c r="N13" i="1"/>
  <c r="N14" i="1"/>
  <c r="B16" i="1"/>
  <c r="C16" i="1"/>
  <c r="D16" i="1"/>
  <c r="E16" i="1"/>
  <c r="F16" i="1"/>
  <c r="G16" i="1"/>
  <c r="H16" i="1"/>
  <c r="I16" i="1"/>
  <c r="J16" i="1"/>
  <c r="K16" i="1"/>
  <c r="L16" i="1"/>
  <c r="M16" i="1"/>
  <c r="N17" i="1"/>
  <c r="N16" i="1" s="1"/>
  <c r="B18" i="1"/>
  <c r="B15" i="1" s="1"/>
  <c r="C18" i="1"/>
  <c r="D18" i="1"/>
  <c r="E18" i="1"/>
  <c r="F18" i="1"/>
  <c r="F15" i="1" s="1"/>
  <c r="G18" i="1"/>
  <c r="H18" i="1"/>
  <c r="I18" i="1"/>
  <c r="J18" i="1"/>
  <c r="K18" i="1"/>
  <c r="L18" i="1"/>
  <c r="M18" i="1"/>
  <c r="N19" i="1"/>
  <c r="N20" i="1"/>
  <c r="N21" i="1"/>
  <c r="B24" i="1"/>
  <c r="C24" i="1"/>
  <c r="D24" i="1"/>
  <c r="E24" i="1"/>
  <c r="F24" i="1"/>
  <c r="G24" i="1"/>
  <c r="H24" i="1"/>
  <c r="I24" i="1"/>
  <c r="J24" i="1"/>
  <c r="K24" i="1"/>
  <c r="L24" i="1"/>
  <c r="L23" i="1" s="1"/>
  <c r="M24" i="1"/>
  <c r="N25" i="1"/>
  <c r="N26" i="1"/>
  <c r="N27" i="1"/>
  <c r="B28" i="1"/>
  <c r="C28" i="1"/>
  <c r="D28" i="1"/>
  <c r="E28" i="1"/>
  <c r="F28" i="1"/>
  <c r="G28" i="1"/>
  <c r="H28" i="1"/>
  <c r="I28" i="1"/>
  <c r="J28" i="1"/>
  <c r="K28" i="1"/>
  <c r="L28" i="1"/>
  <c r="M28" i="1"/>
  <c r="N29" i="1"/>
  <c r="N30" i="1"/>
  <c r="N31" i="1"/>
  <c r="B32" i="1"/>
  <c r="C32" i="1"/>
  <c r="D32" i="1"/>
  <c r="E32" i="1"/>
  <c r="F32" i="1"/>
  <c r="G32" i="1"/>
  <c r="H32" i="1"/>
  <c r="I32" i="1"/>
  <c r="J32" i="1"/>
  <c r="K32" i="1"/>
  <c r="L32" i="1"/>
  <c r="M32" i="1"/>
  <c r="N33" i="1"/>
  <c r="N34" i="1"/>
  <c r="N35" i="1"/>
  <c r="N36" i="1"/>
  <c r="N37" i="1"/>
  <c r="B38" i="1"/>
  <c r="C38" i="1"/>
  <c r="D38" i="1"/>
  <c r="E38" i="1"/>
  <c r="F38" i="1"/>
  <c r="G38" i="1"/>
  <c r="H38" i="1"/>
  <c r="I38" i="1"/>
  <c r="J38" i="1"/>
  <c r="K38" i="1"/>
  <c r="L38" i="1"/>
  <c r="M38" i="1"/>
  <c r="N39" i="1"/>
  <c r="N40" i="1"/>
  <c r="N41" i="1"/>
  <c r="N42" i="1"/>
  <c r="N43" i="1"/>
  <c r="N46" i="1"/>
  <c r="N45" i="1" s="1"/>
  <c r="N47" i="1"/>
  <c r="B50" i="1"/>
  <c r="C50" i="1"/>
  <c r="D50" i="1"/>
  <c r="E50" i="1"/>
  <c r="F50" i="1"/>
  <c r="G50" i="1"/>
  <c r="H50" i="1"/>
  <c r="I50" i="1"/>
  <c r="J50" i="1"/>
  <c r="K50" i="1"/>
  <c r="L50" i="1"/>
  <c r="M50" i="1"/>
  <c r="N51" i="1"/>
  <c r="N52" i="1"/>
  <c r="N53" i="1"/>
  <c r="B54" i="1"/>
  <c r="C54" i="1"/>
  <c r="D54" i="1"/>
  <c r="E54" i="1"/>
  <c r="F54" i="1"/>
  <c r="G54" i="1"/>
  <c r="H54" i="1"/>
  <c r="I54" i="1"/>
  <c r="J54" i="1"/>
  <c r="K54" i="1"/>
  <c r="L54" i="1"/>
  <c r="M54" i="1"/>
  <c r="N55" i="1"/>
  <c r="N56" i="1"/>
  <c r="N57" i="1"/>
  <c r="N18" i="1" l="1"/>
  <c r="N11" i="1"/>
  <c r="K6" i="1"/>
  <c r="G6" i="1"/>
  <c r="G5" i="1" s="1"/>
  <c r="N28" i="1"/>
  <c r="M23" i="1"/>
  <c r="I23" i="1"/>
  <c r="E23" i="1"/>
  <c r="D23" i="1"/>
  <c r="K44" i="1"/>
  <c r="G44" i="1"/>
  <c r="C44" i="1"/>
  <c r="H23" i="1"/>
  <c r="J15" i="1"/>
  <c r="B23" i="1"/>
  <c r="C6" i="1"/>
  <c r="C5" i="1" s="1"/>
  <c r="J23" i="1"/>
  <c r="F23" i="1"/>
  <c r="L15" i="1"/>
  <c r="H15" i="1"/>
  <c r="D15" i="1"/>
  <c r="D6" i="1"/>
  <c r="J6" i="1"/>
  <c r="F6" i="1"/>
  <c r="F5" i="1" s="1"/>
  <c r="B6" i="1"/>
  <c r="N38" i="1"/>
  <c r="N6" i="1"/>
  <c r="J5" i="1"/>
  <c r="N50" i="1"/>
  <c r="L44" i="1"/>
  <c r="L22" i="1" s="1"/>
  <c r="H44" i="1"/>
  <c r="D44" i="1"/>
  <c r="D22" i="1" s="1"/>
  <c r="N32" i="1"/>
  <c r="M6" i="1"/>
  <c r="I6" i="1"/>
  <c r="E6" i="1"/>
  <c r="E5" i="1" s="1"/>
  <c r="B5" i="1"/>
  <c r="I44" i="1"/>
  <c r="I22" i="1" s="1"/>
  <c r="E44" i="1"/>
  <c r="K23" i="1"/>
  <c r="K22" i="1" s="1"/>
  <c r="G23" i="1"/>
  <c r="C23" i="1"/>
  <c r="L6" i="1"/>
  <c r="L5" i="1" s="1"/>
  <c r="H6" i="1"/>
  <c r="H5" i="1" s="1"/>
  <c r="N15" i="1"/>
  <c r="N54" i="1"/>
  <c r="M44" i="1"/>
  <c r="M22" i="1" s="1"/>
  <c r="J44" i="1"/>
  <c r="J22" i="1" s="1"/>
  <c r="F44" i="1"/>
  <c r="B44" i="1"/>
  <c r="B22" i="1" s="1"/>
  <c r="N24" i="1"/>
  <c r="N23" i="1" s="1"/>
  <c r="K15" i="1"/>
  <c r="K5" i="1" s="1"/>
  <c r="G15" i="1"/>
  <c r="C15" i="1"/>
  <c r="M15" i="1"/>
  <c r="I15" i="1"/>
  <c r="E15" i="1"/>
  <c r="N44" i="1"/>
  <c r="G22" i="1"/>
  <c r="H22" i="1"/>
  <c r="D5" i="1"/>
  <c r="N5" i="1"/>
  <c r="F22" i="1"/>
  <c r="N22" i="1" l="1"/>
  <c r="E22" i="1"/>
  <c r="E4" i="1"/>
  <c r="C22" i="1"/>
  <c r="C4" i="1" s="1"/>
  <c r="H4" i="1"/>
  <c r="F4" i="1"/>
  <c r="J4" i="1"/>
  <c r="B4" i="1"/>
  <c r="I5" i="1"/>
  <c r="I4" i="1" s="1"/>
  <c r="L4" i="1"/>
  <c r="K4" i="1"/>
  <c r="M5" i="1"/>
  <c r="M4" i="1" s="1"/>
  <c r="D4" i="1"/>
  <c r="N4" i="1"/>
  <c r="G4" i="1"/>
</calcChain>
</file>

<file path=xl/sharedStrings.xml><?xml version="1.0" encoding="utf-8"?>
<sst xmlns="http://schemas.openxmlformats.org/spreadsheetml/2006/main" count="71" uniqueCount="37">
  <si>
    <t>2024-01</t>
  </si>
  <si>
    <t>2024-02</t>
  </si>
  <si>
    <t>2024-03</t>
  </si>
  <si>
    <t>2024-04</t>
  </si>
  <si>
    <t>2024-05</t>
  </si>
  <si>
    <t>2024-06</t>
  </si>
  <si>
    <t>2024-07</t>
  </si>
  <si>
    <t>2024-08</t>
  </si>
  <si>
    <t>2024-09</t>
  </si>
  <si>
    <t>2024-10</t>
  </si>
  <si>
    <t>2024-11</t>
  </si>
  <si>
    <t>2024-12</t>
  </si>
  <si>
    <t>Total ()</t>
  </si>
  <si>
    <t>Total</t>
  </si>
  <si>
    <t>Domestic Debt</t>
  </si>
  <si>
    <t>Interest</t>
  </si>
  <si>
    <t>NBU Loans</t>
  </si>
  <si>
    <t>UAH</t>
  </si>
  <si>
    <t>Other Liabilities</t>
  </si>
  <si>
    <t>Treasury bills</t>
  </si>
  <si>
    <t>EUR</t>
  </si>
  <si>
    <t>USD</t>
  </si>
  <si>
    <t>Principal</t>
  </si>
  <si>
    <t>External Debt</t>
  </si>
  <si>
    <t>Commercial Loans</t>
  </si>
  <si>
    <t>GBP</t>
  </si>
  <si>
    <t>Loans provided by IFOs</t>
  </si>
  <si>
    <t>XDR</t>
  </si>
  <si>
    <t>Official Loans</t>
  </si>
  <si>
    <t>CAD</t>
  </si>
  <si>
    <t>JPY</t>
  </si>
  <si>
    <t>**EUR (debt treatment)</t>
  </si>
  <si>
    <t>**USD (debt treatment)</t>
  </si>
  <si>
    <t>*Payments on external debt obligations will be made in accordance with the provisions of the Law of Ukraine No. 436-VIII dated 19.05.2015 "On the specifics of transactions with public, publicly guaranteed debt and local debt" and the Resolution of the Cabinet of Ministers of Ukraine No. 865 dated 31.07.2024 "On the implementation of transactions with public debt and publicly guaranteed debt in 2024"</t>
  </si>
  <si>
    <t>**Payments on the repayment of the state external debt on commercial loans in US dollars and euros totaling UAH 606.4 billion were not actually made. The corresponding amount was used to issue new eurobonds for the purpose of exchanging them for the existing ones as part of a debt transaction in accordance with the Resolution of the Cabinet of Ministers of Ukraine No. 865 dated 31.07.2024 “On Conducting Transactions with Public Debt and Publicly Guaranteed Debt in 2024”. Thus, the existing government bonds as of 30.08.2024 are considered redeemed.</t>
  </si>
  <si>
    <t>UAH, billion</t>
  </si>
  <si>
    <t>Estimated Government Debt Repayment Profile for the year 2024 under the existing agreements as of 01.12.2024*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</si>
</sst>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i/>
      <sz val="11"/>
      <color theme="1"/>
      <name val="Calibri"/>
      <family val="2"/>
      <charset val="204"/>
      <scheme val="minor"/>
    </font>
    <font>
      <b/>
      <i/>
      <sz val="11"/>
      <color theme="1"/>
      <name val="Calibri"/>
      <family val="2"/>
      <charset val="204"/>
      <scheme val="minor"/>
    </font>
  </fonts>
  <fills count="4">
    <fill>
      <patternFill patternType="none"/>
    </fill>
    <fill>
      <patternFill patternType="gray125"/>
    </fill>
    <fill>
      <patternFill patternType="solid">
        <fgColor theme="4" tint="0.39997558519241921"/>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1" fillId="0" borderId="0"/>
  </cellStyleXfs>
  <cellXfs count="26">
    <xf numFmtId="0" fontId="0" fillId="0" borderId="0" xfId="0"/>
    <xf numFmtId="49" fontId="0" fillId="0" borderId="0" xfId="0" applyNumberFormat="1"/>
    <xf numFmtId="4" fontId="0" fillId="0" borderId="0" xfId="0" applyNumberFormat="1"/>
    <xf numFmtId="4" fontId="0" fillId="0" borderId="1" xfId="0" applyNumberFormat="1" applyBorder="1"/>
    <xf numFmtId="49" fontId="0" fillId="0" borderId="1" xfId="0" applyNumberFormat="1" applyBorder="1" applyAlignment="1">
      <alignment horizontal="left" indent="3"/>
    </xf>
    <xf numFmtId="49" fontId="0" fillId="0" borderId="1" xfId="0" applyNumberFormat="1" applyBorder="1" applyAlignment="1">
      <alignment horizontal="left" indent="4"/>
    </xf>
    <xf numFmtId="49" fontId="2" fillId="0" borderId="1" xfId="0" applyNumberFormat="1" applyFont="1" applyBorder="1" applyAlignment="1">
      <alignment horizontal="center" vertical="center" wrapText="1"/>
    </xf>
    <xf numFmtId="4" fontId="0" fillId="0" borderId="1" xfId="0" applyNumberFormat="1" applyBorder="1"/>
    <xf numFmtId="0" fontId="0" fillId="0" borderId="0" xfId="0"/>
    <xf numFmtId="4" fontId="0" fillId="0" borderId="1" xfId="0" applyNumberFormat="1" applyBorder="1"/>
    <xf numFmtId="49" fontId="2" fillId="0" borderId="0" xfId="0" applyNumberFormat="1" applyFont="1" applyAlignment="1">
      <alignment horizontal="center" vertical="center" wrapText="1"/>
    </xf>
    <xf numFmtId="49" fontId="2" fillId="0" borderId="1" xfId="0" applyNumberFormat="1" applyFont="1" applyBorder="1"/>
    <xf numFmtId="4" fontId="2" fillId="0" borderId="1" xfId="0" applyNumberFormat="1" applyFont="1" applyBorder="1"/>
    <xf numFmtId="0" fontId="2" fillId="0" borderId="0" xfId="0" applyFont="1"/>
    <xf numFmtId="49" fontId="2" fillId="2" borderId="1" xfId="0" applyNumberFormat="1" applyFont="1" applyFill="1" applyBorder="1" applyAlignment="1">
      <alignment horizontal="left" indent="1"/>
    </xf>
    <xf numFmtId="4" fontId="2" fillId="2" borderId="1" xfId="0" applyNumberFormat="1" applyFont="1" applyFill="1" applyBorder="1"/>
    <xf numFmtId="49" fontId="2" fillId="3" borderId="1" xfId="0" applyNumberFormat="1" applyFont="1" applyFill="1" applyBorder="1" applyAlignment="1">
      <alignment horizontal="left" indent="2"/>
    </xf>
    <xf numFmtId="4" fontId="2" fillId="3" borderId="1" xfId="0" applyNumberFormat="1" applyFont="1" applyFill="1" applyBorder="1"/>
    <xf numFmtId="49" fontId="3" fillId="0" borderId="1" xfId="0" applyNumberFormat="1" applyFont="1" applyFill="1" applyBorder="1" applyAlignment="1">
      <alignment horizontal="left" indent="4"/>
    </xf>
    <xf numFmtId="4" fontId="3" fillId="0" borderId="1" xfId="0" applyNumberFormat="1" applyFont="1" applyFill="1" applyBorder="1"/>
    <xf numFmtId="0" fontId="1" fillId="0" borderId="0" xfId="1"/>
    <xf numFmtId="4" fontId="1" fillId="0" borderId="0" xfId="1" applyNumberFormat="1"/>
    <xf numFmtId="49" fontId="3" fillId="0" borderId="2" xfId="0" applyNumberFormat="1" applyFont="1" applyBorder="1" applyAlignment="1">
      <alignment horizontal="left" vertical="top" wrapText="1"/>
    </xf>
    <xf numFmtId="49" fontId="3" fillId="0" borderId="0" xfId="0" applyNumberFormat="1" applyFont="1" applyBorder="1" applyAlignment="1">
      <alignment horizontal="left" vertical="top" wrapText="1"/>
    </xf>
    <xf numFmtId="49" fontId="2" fillId="0" borderId="0" xfId="1" applyNumberFormat="1" applyFont="1" applyAlignment="1">
      <alignment horizontal="center"/>
    </xf>
    <xf numFmtId="4" fontId="4" fillId="0" borderId="3" xfId="1" applyNumberFormat="1" applyFont="1" applyBorder="1" applyAlignment="1">
      <alignment horizontal="right"/>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N59"/>
  <sheetViews>
    <sheetView tabSelected="1" zoomScale="70" zoomScaleNormal="70" workbookViewId="0">
      <selection activeCell="D46" sqref="D46"/>
    </sheetView>
  </sheetViews>
  <sheetFormatPr defaultRowHeight="14.5" outlineLevelRow="4" x14ac:dyDescent="0.35"/>
  <cols>
    <col min="1" max="1" width="25.7265625" style="1" bestFit="1" customWidth="1"/>
    <col min="2" max="14" width="8.26953125" style="2" bestFit="1" customWidth="1"/>
  </cols>
  <sheetData>
    <row r="1" spans="1:14" s="8" customFormat="1" x14ac:dyDescent="0.35">
      <c r="A1" s="24" t="s">
        <v>36</v>
      </c>
      <c r="B1" s="24"/>
      <c r="C1" s="24"/>
      <c r="D1" s="24"/>
      <c r="E1" s="24"/>
      <c r="F1" s="24"/>
      <c r="G1" s="24"/>
      <c r="H1" s="24"/>
      <c r="I1" s="24"/>
      <c r="J1" s="24"/>
      <c r="K1" s="24"/>
      <c r="L1" s="24"/>
      <c r="M1" s="24"/>
      <c r="N1" s="24"/>
    </row>
    <row r="2" spans="1:14" s="8" customFormat="1" x14ac:dyDescent="0.35">
      <c r="A2" s="20"/>
      <c r="B2" s="20"/>
      <c r="C2" s="20"/>
      <c r="D2" s="20"/>
      <c r="E2" s="20"/>
      <c r="F2" s="20"/>
      <c r="G2" s="20"/>
      <c r="H2" s="20"/>
      <c r="I2" s="21"/>
      <c r="J2" s="20"/>
      <c r="K2" s="20"/>
      <c r="L2" s="20"/>
      <c r="M2" s="25" t="s">
        <v>35</v>
      </c>
      <c r="N2" s="25"/>
    </row>
    <row r="3" spans="1:14" s="10" customFormat="1" x14ac:dyDescent="0.35">
      <c r="A3" s="6"/>
      <c r="B3" s="6" t="s">
        <v>0</v>
      </c>
      <c r="C3" s="6" t="s">
        <v>1</v>
      </c>
      <c r="D3" s="6" t="s">
        <v>2</v>
      </c>
      <c r="E3" s="6" t="s">
        <v>3</v>
      </c>
      <c r="F3" s="6" t="s">
        <v>4</v>
      </c>
      <c r="G3" s="6" t="s">
        <v>5</v>
      </c>
      <c r="H3" s="6" t="s">
        <v>6</v>
      </c>
      <c r="I3" s="6" t="s">
        <v>7</v>
      </c>
      <c r="J3" s="6" t="s">
        <v>8</v>
      </c>
      <c r="K3" s="6" t="s">
        <v>9</v>
      </c>
      <c r="L3" s="6" t="s">
        <v>10</v>
      </c>
      <c r="M3" s="6" t="s">
        <v>11</v>
      </c>
      <c r="N3" s="6" t="s">
        <v>12</v>
      </c>
    </row>
    <row r="4" spans="1:14" s="13" customFormat="1" x14ac:dyDescent="0.35">
      <c r="A4" s="11" t="s">
        <v>13</v>
      </c>
      <c r="B4" s="12">
        <f t="shared" ref="B4:N4" si="0">B5+B22</f>
        <v>26.993398157430001</v>
      </c>
      <c r="C4" s="12">
        <f t="shared" si="0"/>
        <v>76.307360921620003</v>
      </c>
      <c r="D4" s="12">
        <f t="shared" si="0"/>
        <v>56.069471829460007</v>
      </c>
      <c r="E4" s="12">
        <f t="shared" si="0"/>
        <v>52.698892237099997</v>
      </c>
      <c r="F4" s="12">
        <f t="shared" si="0"/>
        <v>91.309944113719993</v>
      </c>
      <c r="G4" s="12">
        <f t="shared" si="0"/>
        <v>88.550392891130002</v>
      </c>
      <c r="H4" s="12">
        <f t="shared" si="0"/>
        <v>31.387702042080001</v>
      </c>
      <c r="I4" s="12">
        <f t="shared" si="0"/>
        <v>677.81384643774993</v>
      </c>
      <c r="J4" s="12">
        <f t="shared" si="0"/>
        <v>61.68780461195</v>
      </c>
      <c r="K4" s="12">
        <f t="shared" si="0"/>
        <v>101.94515148910001</v>
      </c>
      <c r="L4" s="12">
        <f t="shared" si="0"/>
        <v>86.317384676669988</v>
      </c>
      <c r="M4" s="12">
        <f t="shared" si="0"/>
        <v>72.227929432949992</v>
      </c>
      <c r="N4" s="12">
        <f t="shared" si="0"/>
        <v>1423.3092788409599</v>
      </c>
    </row>
    <row r="5" spans="1:14" s="13" customFormat="1" outlineLevel="1" x14ac:dyDescent="0.35">
      <c r="A5" s="14" t="s">
        <v>14</v>
      </c>
      <c r="B5" s="15">
        <f t="shared" ref="B5:N5" si="1">B6+B15</f>
        <v>22.612377019190003</v>
      </c>
      <c r="C5" s="15">
        <f t="shared" si="1"/>
        <v>57.292926449500001</v>
      </c>
      <c r="D5" s="15">
        <f t="shared" si="1"/>
        <v>34.818994155010003</v>
      </c>
      <c r="E5" s="15">
        <f t="shared" si="1"/>
        <v>15.581624682640001</v>
      </c>
      <c r="F5" s="15">
        <f t="shared" si="1"/>
        <v>80.576760978899998</v>
      </c>
      <c r="G5" s="15">
        <f t="shared" si="1"/>
        <v>73.307847782560003</v>
      </c>
      <c r="H5" s="15">
        <f t="shared" si="1"/>
        <v>25.778771025140003</v>
      </c>
      <c r="I5" s="15">
        <f t="shared" si="1"/>
        <v>38.374064149600002</v>
      </c>
      <c r="J5" s="15">
        <f t="shared" si="1"/>
        <v>38.48530895575</v>
      </c>
      <c r="K5" s="15">
        <f t="shared" si="1"/>
        <v>89.051998393520009</v>
      </c>
      <c r="L5" s="15">
        <f t="shared" si="1"/>
        <v>72.28439556040999</v>
      </c>
      <c r="M5" s="15">
        <f t="shared" si="1"/>
        <v>43.786142913649996</v>
      </c>
      <c r="N5" s="15">
        <f t="shared" si="1"/>
        <v>591.95121206586998</v>
      </c>
    </row>
    <row r="6" spans="1:14" outlineLevel="2" x14ac:dyDescent="0.35">
      <c r="A6" s="16" t="s">
        <v>15</v>
      </c>
      <c r="B6" s="17">
        <f t="shared" ref="B6:N6" si="2">B7+B9+B11</f>
        <v>6.5962486186900007</v>
      </c>
      <c r="C6" s="17">
        <f t="shared" si="2"/>
        <v>12.55410748357</v>
      </c>
      <c r="D6" s="17">
        <f t="shared" si="2"/>
        <v>7.0575658127100001</v>
      </c>
      <c r="E6" s="17">
        <f t="shared" si="2"/>
        <v>13.048561552020001</v>
      </c>
      <c r="F6" s="17">
        <f t="shared" si="2"/>
        <v>28.10038447993</v>
      </c>
      <c r="G6" s="17">
        <f t="shared" si="2"/>
        <v>28.98013967999</v>
      </c>
      <c r="H6" s="17">
        <f t="shared" si="2"/>
        <v>15.551387537</v>
      </c>
      <c r="I6" s="17">
        <f t="shared" si="2"/>
        <v>18.374064149600002</v>
      </c>
      <c r="J6" s="17">
        <f t="shared" si="2"/>
        <v>11.914291430910001</v>
      </c>
      <c r="K6" s="17">
        <f t="shared" si="2"/>
        <v>17.993531039279997</v>
      </c>
      <c r="L6" s="17">
        <f t="shared" si="2"/>
        <v>30.36063857541</v>
      </c>
      <c r="M6" s="17">
        <f t="shared" si="2"/>
        <v>18.585674783029997</v>
      </c>
      <c r="N6" s="17">
        <f t="shared" si="2"/>
        <v>209.11659514213997</v>
      </c>
    </row>
    <row r="7" spans="1:14" outlineLevel="3" collapsed="1" x14ac:dyDescent="0.35">
      <c r="A7" s="4" t="s">
        <v>16</v>
      </c>
      <c r="B7" s="3">
        <f t="shared" ref="B7:N7" si="3">SUM(B8:B8)</f>
        <v>0</v>
      </c>
      <c r="C7" s="3">
        <f t="shared" si="3"/>
        <v>0</v>
      </c>
      <c r="D7" s="3">
        <f t="shared" si="3"/>
        <v>0</v>
      </c>
      <c r="E7" s="3">
        <f t="shared" si="3"/>
        <v>1.972947467E-2</v>
      </c>
      <c r="F7" s="3">
        <f t="shared" si="3"/>
        <v>0</v>
      </c>
      <c r="G7" s="3">
        <f t="shared" si="3"/>
        <v>0</v>
      </c>
      <c r="H7" s="3">
        <f t="shared" si="3"/>
        <v>1.931844395E-2</v>
      </c>
      <c r="I7" s="3">
        <f t="shared" si="3"/>
        <v>0</v>
      </c>
      <c r="J7" s="3">
        <f t="shared" si="3"/>
        <v>1.9115186999999999E-2</v>
      </c>
      <c r="K7" s="3">
        <f t="shared" si="3"/>
        <v>0</v>
      </c>
      <c r="L7" s="3">
        <f t="shared" si="3"/>
        <v>0</v>
      </c>
      <c r="M7" s="3">
        <f t="shared" si="3"/>
        <v>1.869963946E-2</v>
      </c>
      <c r="N7" s="3">
        <f t="shared" si="3"/>
        <v>7.6862745079999989E-2</v>
      </c>
    </row>
    <row r="8" spans="1:14" hidden="1" outlineLevel="4" x14ac:dyDescent="0.35">
      <c r="A8" s="5" t="s">
        <v>17</v>
      </c>
      <c r="B8" s="3"/>
      <c r="C8" s="3"/>
      <c r="D8" s="3"/>
      <c r="E8" s="3">
        <v>1.972947467E-2</v>
      </c>
      <c r="F8" s="3"/>
      <c r="G8" s="3"/>
      <c r="H8" s="3">
        <v>1.931844395E-2</v>
      </c>
      <c r="I8" s="3"/>
      <c r="J8" s="3">
        <v>1.9115186999999999E-2</v>
      </c>
      <c r="K8" s="3"/>
      <c r="L8" s="3"/>
      <c r="M8" s="3">
        <v>1.869963946E-2</v>
      </c>
      <c r="N8" s="3">
        <f>$B8+$C8+$D8+$E8+$F8+$G8+$H8+$I8+$J8+$K8+$L8+$M8</f>
        <v>7.6862745079999989E-2</v>
      </c>
    </row>
    <row r="9" spans="1:14" outlineLevel="3" collapsed="1" x14ac:dyDescent="0.35">
      <c r="A9" s="4" t="s">
        <v>18</v>
      </c>
      <c r="B9" s="3">
        <f t="shared" ref="B9:N9" si="4">SUM(B10:B10)</f>
        <v>0</v>
      </c>
      <c r="C9" s="3">
        <f t="shared" si="4"/>
        <v>0</v>
      </c>
      <c r="D9" s="3">
        <f t="shared" si="4"/>
        <v>0</v>
      </c>
      <c r="E9" s="3">
        <f t="shared" si="4"/>
        <v>3.6575000000000001E-5</v>
      </c>
      <c r="F9" s="3">
        <f t="shared" si="4"/>
        <v>0</v>
      </c>
      <c r="G9" s="3">
        <f t="shared" si="4"/>
        <v>0</v>
      </c>
      <c r="H9" s="3">
        <f t="shared" si="4"/>
        <v>2.8625000000000001E-5</v>
      </c>
      <c r="I9" s="3">
        <f t="shared" si="4"/>
        <v>0</v>
      </c>
      <c r="J9" s="3">
        <f t="shared" si="4"/>
        <v>0</v>
      </c>
      <c r="K9" s="3">
        <f t="shared" si="4"/>
        <v>3.4174999999999997E-5</v>
      </c>
      <c r="L9" s="3">
        <f t="shared" si="4"/>
        <v>0</v>
      </c>
      <c r="M9" s="3">
        <f t="shared" si="4"/>
        <v>1.1464999999999999E-4</v>
      </c>
      <c r="N9" s="3">
        <f t="shared" si="4"/>
        <v>2.1402499999999998E-4</v>
      </c>
    </row>
    <row r="10" spans="1:14" hidden="1" outlineLevel="4" x14ac:dyDescent="0.35">
      <c r="A10" s="5" t="s">
        <v>17</v>
      </c>
      <c r="B10" s="3"/>
      <c r="C10" s="3"/>
      <c r="D10" s="3"/>
      <c r="E10" s="3">
        <v>3.6575000000000001E-5</v>
      </c>
      <c r="F10" s="3"/>
      <c r="G10" s="3"/>
      <c r="H10" s="3">
        <v>2.8625000000000001E-5</v>
      </c>
      <c r="I10" s="3"/>
      <c r="J10" s="3"/>
      <c r="K10" s="3">
        <v>3.4174999999999997E-5</v>
      </c>
      <c r="L10" s="3"/>
      <c r="M10" s="3">
        <v>1.1464999999999999E-4</v>
      </c>
      <c r="N10" s="3">
        <f>$B10+$C10+$D10+$E10+$F10+$G10+$H10+$I10+$J10+$K10+$L10+$M10</f>
        <v>2.1402499999999998E-4</v>
      </c>
    </row>
    <row r="11" spans="1:14" outlineLevel="3" collapsed="1" x14ac:dyDescent="0.35">
      <c r="A11" s="4" t="s">
        <v>19</v>
      </c>
      <c r="B11" s="3">
        <f t="shared" ref="B11:N11" si="5">SUM(B12:B14)</f>
        <v>6.5962486186900007</v>
      </c>
      <c r="C11" s="3">
        <f t="shared" si="5"/>
        <v>12.55410748357</v>
      </c>
      <c r="D11" s="3">
        <f t="shared" si="5"/>
        <v>7.0575658127100001</v>
      </c>
      <c r="E11" s="3">
        <f t="shared" si="5"/>
        <v>13.02879550235</v>
      </c>
      <c r="F11" s="3">
        <f t="shared" si="5"/>
        <v>28.10038447993</v>
      </c>
      <c r="G11" s="3">
        <f t="shared" si="5"/>
        <v>28.98013967999</v>
      </c>
      <c r="H11" s="3">
        <f t="shared" si="5"/>
        <v>15.532040468050001</v>
      </c>
      <c r="I11" s="3">
        <f t="shared" si="5"/>
        <v>18.374064149600002</v>
      </c>
      <c r="J11" s="3">
        <f t="shared" si="5"/>
        <v>11.895176243910001</v>
      </c>
      <c r="K11" s="3">
        <f t="shared" si="5"/>
        <v>17.993496864279997</v>
      </c>
      <c r="L11" s="3">
        <f t="shared" si="5"/>
        <v>30.36063857541</v>
      </c>
      <c r="M11" s="3">
        <f t="shared" si="5"/>
        <v>18.566860493569997</v>
      </c>
      <c r="N11" s="3">
        <f t="shared" si="5"/>
        <v>209.03951837205997</v>
      </c>
    </row>
    <row r="12" spans="1:14" hidden="1" outlineLevel="4" x14ac:dyDescent="0.35">
      <c r="A12" s="5" t="s">
        <v>20</v>
      </c>
      <c r="B12" s="3">
        <v>0.11063843292</v>
      </c>
      <c r="C12" s="3">
        <v>0.14129368815000001</v>
      </c>
      <c r="D12" s="3">
        <v>0.21844107095000001</v>
      </c>
      <c r="E12" s="3">
        <v>-2.3520665949999998E-2</v>
      </c>
      <c r="F12" s="3">
        <v>0.38408550845</v>
      </c>
      <c r="G12" s="3">
        <v>1.67648E-6</v>
      </c>
      <c r="H12" s="3">
        <v>0.10472065619</v>
      </c>
      <c r="I12" s="3"/>
      <c r="J12" s="3">
        <v>0.33364430011000001</v>
      </c>
      <c r="K12" s="3">
        <v>1.40848E-6</v>
      </c>
      <c r="L12" s="3">
        <v>0.11135801245</v>
      </c>
      <c r="M12" s="3"/>
      <c r="N12" s="3">
        <f>$B12+$C12+$D12+$E12+$F12+$G12+$H12+$I12+$J12+$K12+$L12+$M12</f>
        <v>1.3806640882300001</v>
      </c>
    </row>
    <row r="13" spans="1:14" hidden="1" outlineLevel="4" x14ac:dyDescent="0.35">
      <c r="A13" s="5" t="s">
        <v>17</v>
      </c>
      <c r="B13" s="3">
        <v>6.2921627315900004</v>
      </c>
      <c r="C13" s="3">
        <v>11.969241793229999</v>
      </c>
      <c r="D13" s="3">
        <v>6.3412183895499998</v>
      </c>
      <c r="E13" s="3">
        <v>12.795237649320001</v>
      </c>
      <c r="F13" s="3">
        <v>27.716298971480001</v>
      </c>
      <c r="G13" s="3">
        <v>28.745113877350001</v>
      </c>
      <c r="H13" s="3">
        <v>14.92438207845</v>
      </c>
      <c r="I13" s="3">
        <v>18.103948751160001</v>
      </c>
      <c r="J13" s="3">
        <v>10.71451228467</v>
      </c>
      <c r="K13" s="3">
        <v>16.573455412009999</v>
      </c>
      <c r="L13" s="3">
        <v>29.532476903159999</v>
      </c>
      <c r="M13" s="3">
        <v>18.384878023599999</v>
      </c>
      <c r="N13" s="3">
        <f>$B13+$C13+$D13+$E13+$F13+$G13+$H13+$I13+$J13+$K13+$L13+$M13</f>
        <v>202.09292686556998</v>
      </c>
    </row>
    <row r="14" spans="1:14" hidden="1" outlineLevel="4" x14ac:dyDescent="0.35">
      <c r="A14" s="5" t="s">
        <v>21</v>
      </c>
      <c r="B14" s="3">
        <v>0.19344745418000001</v>
      </c>
      <c r="C14" s="3">
        <v>0.44357200218999998</v>
      </c>
      <c r="D14" s="3">
        <v>0.49790635221000001</v>
      </c>
      <c r="E14" s="3">
        <v>0.25707851898</v>
      </c>
      <c r="F14" s="3"/>
      <c r="G14" s="3">
        <v>0.23502412616000001</v>
      </c>
      <c r="H14" s="3">
        <v>0.50293773341000003</v>
      </c>
      <c r="I14" s="3">
        <v>0.27011539843999999</v>
      </c>
      <c r="J14" s="3">
        <v>0.84701965912999999</v>
      </c>
      <c r="K14" s="3">
        <v>1.42004004379</v>
      </c>
      <c r="L14" s="3">
        <v>0.71680365980000005</v>
      </c>
      <c r="M14" s="3">
        <v>0.18198246997</v>
      </c>
      <c r="N14" s="3">
        <f>$B14+$C14+$D14+$E14+$F14+$G14+$H14+$I14+$J14+$K14+$L14+$M14</f>
        <v>5.5659274182600003</v>
      </c>
    </row>
    <row r="15" spans="1:14" s="13" customFormat="1" outlineLevel="2" x14ac:dyDescent="0.35">
      <c r="A15" s="16" t="s">
        <v>22</v>
      </c>
      <c r="B15" s="17">
        <f t="shared" ref="B15:N15" si="6">B16+B18</f>
        <v>16.016128400500001</v>
      </c>
      <c r="C15" s="17">
        <f t="shared" si="6"/>
        <v>44.738818965930001</v>
      </c>
      <c r="D15" s="17">
        <f t="shared" si="6"/>
        <v>27.7614283423</v>
      </c>
      <c r="E15" s="17">
        <f t="shared" si="6"/>
        <v>2.53306313062</v>
      </c>
      <c r="F15" s="17">
        <f t="shared" si="6"/>
        <v>52.476376498969998</v>
      </c>
      <c r="G15" s="17">
        <f t="shared" si="6"/>
        <v>44.32770810257</v>
      </c>
      <c r="H15" s="17">
        <f t="shared" si="6"/>
        <v>10.227383488140001</v>
      </c>
      <c r="I15" s="17">
        <f t="shared" si="6"/>
        <v>20</v>
      </c>
      <c r="J15" s="17">
        <f t="shared" si="6"/>
        <v>26.571017524840002</v>
      </c>
      <c r="K15" s="17">
        <f t="shared" si="6"/>
        <v>71.058467354240008</v>
      </c>
      <c r="L15" s="17">
        <f t="shared" si="6"/>
        <v>41.923756984999997</v>
      </c>
      <c r="M15" s="17">
        <f t="shared" si="6"/>
        <v>25.200468130619999</v>
      </c>
      <c r="N15" s="17">
        <f t="shared" si="6"/>
        <v>382.83461692372998</v>
      </c>
    </row>
    <row r="16" spans="1:14" outlineLevel="3" collapsed="1" x14ac:dyDescent="0.35">
      <c r="A16" s="4" t="s">
        <v>16</v>
      </c>
      <c r="B16" s="3">
        <f t="shared" ref="B16:N16" si="7">SUM(B17:B17)</f>
        <v>0</v>
      </c>
      <c r="C16" s="3">
        <f t="shared" si="7"/>
        <v>0</v>
      </c>
      <c r="D16" s="3">
        <f t="shared" si="7"/>
        <v>0</v>
      </c>
      <c r="E16" s="3">
        <f t="shared" si="7"/>
        <v>3.3063130619999999E-2</v>
      </c>
      <c r="F16" s="3">
        <f t="shared" si="7"/>
        <v>0</v>
      </c>
      <c r="G16" s="3">
        <f t="shared" si="7"/>
        <v>0</v>
      </c>
      <c r="H16" s="3">
        <f t="shared" si="7"/>
        <v>3.3063130619999999E-2</v>
      </c>
      <c r="I16" s="3">
        <f t="shared" si="7"/>
        <v>0</v>
      </c>
      <c r="J16" s="3">
        <f t="shared" si="7"/>
        <v>3.3063130619999999E-2</v>
      </c>
      <c r="K16" s="3">
        <f t="shared" si="7"/>
        <v>0</v>
      </c>
      <c r="L16" s="3">
        <f t="shared" si="7"/>
        <v>0</v>
      </c>
      <c r="M16" s="3">
        <f t="shared" si="7"/>
        <v>3.3063130619999999E-2</v>
      </c>
      <c r="N16" s="3">
        <f t="shared" si="7"/>
        <v>0.13225252248</v>
      </c>
    </row>
    <row r="17" spans="1:14" hidden="1" outlineLevel="4" x14ac:dyDescent="0.35">
      <c r="A17" s="5" t="s">
        <v>17</v>
      </c>
      <c r="B17" s="3"/>
      <c r="C17" s="3"/>
      <c r="D17" s="3"/>
      <c r="E17" s="3">
        <v>3.3063130619999999E-2</v>
      </c>
      <c r="F17" s="3"/>
      <c r="G17" s="3"/>
      <c r="H17" s="3">
        <v>3.3063130619999999E-2</v>
      </c>
      <c r="I17" s="3"/>
      <c r="J17" s="3">
        <v>3.3063130619999999E-2</v>
      </c>
      <c r="K17" s="3"/>
      <c r="L17" s="3"/>
      <c r="M17" s="3">
        <v>3.3063130619999999E-2</v>
      </c>
      <c r="N17" s="3">
        <f>$B17+$C17+$D17+$E17+$F17+$G17+$H17+$I17+$J17+$K17+$L17+$M17</f>
        <v>0.13225252248</v>
      </c>
    </row>
    <row r="18" spans="1:14" outlineLevel="3" collapsed="1" x14ac:dyDescent="0.35">
      <c r="A18" s="4" t="s">
        <v>19</v>
      </c>
      <c r="B18" s="3">
        <f t="shared" ref="B18:N18" si="8">SUM(B19:B21)</f>
        <v>16.016128400500001</v>
      </c>
      <c r="C18" s="3">
        <f t="shared" si="8"/>
        <v>44.738818965930001</v>
      </c>
      <c r="D18" s="3">
        <f t="shared" si="8"/>
        <v>27.7614283423</v>
      </c>
      <c r="E18" s="3">
        <f t="shared" si="8"/>
        <v>2.5</v>
      </c>
      <c r="F18" s="3">
        <f t="shared" si="8"/>
        <v>52.476376498969998</v>
      </c>
      <c r="G18" s="3">
        <f t="shared" si="8"/>
        <v>44.32770810257</v>
      </c>
      <c r="H18" s="3">
        <f t="shared" si="8"/>
        <v>10.194320357520001</v>
      </c>
      <c r="I18" s="3">
        <f t="shared" si="8"/>
        <v>20</v>
      </c>
      <c r="J18" s="3">
        <f t="shared" si="8"/>
        <v>26.537954394220002</v>
      </c>
      <c r="K18" s="3">
        <f t="shared" si="8"/>
        <v>71.058467354240008</v>
      </c>
      <c r="L18" s="3">
        <f t="shared" si="8"/>
        <v>41.923756984999997</v>
      </c>
      <c r="M18" s="3">
        <f t="shared" si="8"/>
        <v>25.167404999999999</v>
      </c>
      <c r="N18" s="3">
        <f t="shared" si="8"/>
        <v>382.70236440125001</v>
      </c>
    </row>
    <row r="19" spans="1:14" hidden="1" outlineLevel="4" x14ac:dyDescent="0.35">
      <c r="A19" s="5" t="s">
        <v>20</v>
      </c>
      <c r="B19" s="3">
        <v>10.5194018565</v>
      </c>
      <c r="C19" s="3">
        <v>12.32246581593</v>
      </c>
      <c r="D19" s="3"/>
      <c r="E19" s="3"/>
      <c r="F19" s="3">
        <v>11.880311401889999</v>
      </c>
      <c r="G19" s="3"/>
      <c r="H19" s="3"/>
      <c r="I19" s="3"/>
      <c r="J19" s="3">
        <v>3.3991867150699999</v>
      </c>
      <c r="K19" s="3"/>
      <c r="L19" s="3"/>
      <c r="M19" s="3"/>
      <c r="N19" s="3">
        <f>$B19+$C19+$D19+$E19+$F19+$G19+$H19+$I19+$J19+$K19+$L19+$M19</f>
        <v>38.121365789389998</v>
      </c>
    </row>
    <row r="20" spans="1:14" hidden="1" outlineLevel="4" x14ac:dyDescent="0.35">
      <c r="A20" s="5" t="s">
        <v>17</v>
      </c>
      <c r="B20" s="3">
        <v>2.5</v>
      </c>
      <c r="C20" s="3">
        <v>15.019474911470001</v>
      </c>
      <c r="D20" s="3">
        <v>17.902747561569999</v>
      </c>
      <c r="E20" s="3">
        <v>2.5</v>
      </c>
      <c r="F20" s="3">
        <v>40.59606509708</v>
      </c>
      <c r="G20" s="3">
        <v>32.061030401700002</v>
      </c>
      <c r="H20" s="3">
        <v>10.194320357520001</v>
      </c>
      <c r="I20" s="3">
        <v>20</v>
      </c>
      <c r="J20" s="3">
        <v>9.3350914099000004</v>
      </c>
      <c r="K20" s="3">
        <v>43.482430309400002</v>
      </c>
      <c r="L20" s="3">
        <v>30.043256514839999</v>
      </c>
      <c r="M20" s="3">
        <v>25.167404999999999</v>
      </c>
      <c r="N20" s="3">
        <f>$B20+$C20+$D20+$E20+$F20+$G20+$H20+$I20+$J20+$K20+$L20+$M20</f>
        <v>248.80182156347999</v>
      </c>
    </row>
    <row r="21" spans="1:14" hidden="1" outlineLevel="4" x14ac:dyDescent="0.35">
      <c r="A21" s="5" t="s">
        <v>21</v>
      </c>
      <c r="B21" s="3">
        <v>2.9967265439999999</v>
      </c>
      <c r="C21" s="3">
        <v>17.39687823853</v>
      </c>
      <c r="D21" s="3">
        <v>9.8586807807299994</v>
      </c>
      <c r="E21" s="3"/>
      <c r="F21" s="3"/>
      <c r="G21" s="3">
        <v>12.26667770087</v>
      </c>
      <c r="H21" s="3"/>
      <c r="I21" s="3"/>
      <c r="J21" s="3">
        <v>13.803676269249999</v>
      </c>
      <c r="K21" s="3">
        <v>27.57603704484</v>
      </c>
      <c r="L21" s="3">
        <v>11.880500470159999</v>
      </c>
      <c r="M21" s="3"/>
      <c r="N21" s="3">
        <f>$B21+$C21+$D21+$E21+$F21+$G21+$H21+$I21+$J21+$K21+$L21+$M21</f>
        <v>95.779177048380006</v>
      </c>
    </row>
    <row r="22" spans="1:14" s="13" customFormat="1" outlineLevel="1" x14ac:dyDescent="0.35">
      <c r="A22" s="14" t="s">
        <v>23</v>
      </c>
      <c r="B22" s="15">
        <f t="shared" ref="B22:N22" si="9">B23+B44</f>
        <v>4.3810211382399995</v>
      </c>
      <c r="C22" s="15">
        <f t="shared" si="9"/>
        <v>19.014434472120001</v>
      </c>
      <c r="D22" s="15">
        <f t="shared" si="9"/>
        <v>21.250477674450003</v>
      </c>
      <c r="E22" s="15">
        <f t="shared" si="9"/>
        <v>37.11726755446</v>
      </c>
      <c r="F22" s="15">
        <f t="shared" si="9"/>
        <v>10.733183134820001</v>
      </c>
      <c r="G22" s="15">
        <f t="shared" si="9"/>
        <v>15.242545108569999</v>
      </c>
      <c r="H22" s="15">
        <f t="shared" si="9"/>
        <v>5.6089310169399997</v>
      </c>
      <c r="I22" s="15">
        <f t="shared" si="9"/>
        <v>639.4397822881499</v>
      </c>
      <c r="J22" s="15">
        <f t="shared" si="9"/>
        <v>23.2024956562</v>
      </c>
      <c r="K22" s="15">
        <f t="shared" si="9"/>
        <v>12.893153095580001</v>
      </c>
      <c r="L22" s="15">
        <f t="shared" si="9"/>
        <v>14.032989116260001</v>
      </c>
      <c r="M22" s="15">
        <f t="shared" si="9"/>
        <v>28.441786519299999</v>
      </c>
      <c r="N22" s="15">
        <f t="shared" si="9"/>
        <v>831.35806677508992</v>
      </c>
    </row>
    <row r="23" spans="1:14" s="13" customFormat="1" outlineLevel="2" x14ac:dyDescent="0.35">
      <c r="A23" s="16" t="s">
        <v>15</v>
      </c>
      <c r="B23" s="17">
        <f t="shared" ref="B23:N23" si="10">B24+B28+B32+B38</f>
        <v>2.9004532704799999</v>
      </c>
      <c r="C23" s="17">
        <f t="shared" si="10"/>
        <v>13.5125317156</v>
      </c>
      <c r="D23" s="17">
        <f t="shared" si="10"/>
        <v>1.4118453806000002</v>
      </c>
      <c r="E23" s="17">
        <f t="shared" si="10"/>
        <v>8.2789295566800014</v>
      </c>
      <c r="F23" s="17">
        <f t="shared" si="10"/>
        <v>8.2168635643800005</v>
      </c>
      <c r="G23" s="17">
        <f t="shared" si="10"/>
        <v>2.1203950124699995</v>
      </c>
      <c r="H23" s="17">
        <f t="shared" si="10"/>
        <v>3.6609240944099999</v>
      </c>
      <c r="I23" s="17">
        <f t="shared" si="10"/>
        <v>27.090751364030002</v>
      </c>
      <c r="J23" s="17">
        <f t="shared" si="10"/>
        <v>1.50237090164</v>
      </c>
      <c r="K23" s="17">
        <f t="shared" si="10"/>
        <v>9.54729123085</v>
      </c>
      <c r="L23" s="17">
        <f t="shared" si="10"/>
        <v>11.275174556050001</v>
      </c>
      <c r="M23" s="17">
        <f t="shared" si="10"/>
        <v>14.504894437619999</v>
      </c>
      <c r="N23" s="17">
        <f t="shared" si="10"/>
        <v>104.02242508481</v>
      </c>
    </row>
    <row r="24" spans="1:14" outlineLevel="3" x14ac:dyDescent="0.35">
      <c r="A24" s="4" t="s">
        <v>24</v>
      </c>
      <c r="B24" s="3">
        <f t="shared" ref="B24:N24" si="11">SUM(B25:B27)</f>
        <v>1.0897752490000001E-2</v>
      </c>
      <c r="C24" s="3">
        <f t="shared" si="11"/>
        <v>0.30479090869999997</v>
      </c>
      <c r="D24" s="3">
        <f t="shared" si="11"/>
        <v>0.1211328725</v>
      </c>
      <c r="E24" s="3">
        <f t="shared" si="11"/>
        <v>2.6821859800000001E-3</v>
      </c>
      <c r="F24" s="3">
        <f t="shared" si="11"/>
        <v>5.4201217509999997E-2</v>
      </c>
      <c r="G24" s="3">
        <f t="shared" si="11"/>
        <v>0.25433126499999997</v>
      </c>
      <c r="H24" s="3">
        <f t="shared" si="11"/>
        <v>8.8899999999999998E-7</v>
      </c>
      <c r="I24" s="3">
        <f t="shared" si="11"/>
        <v>10.180480273399999</v>
      </c>
      <c r="J24" s="3">
        <f t="shared" si="11"/>
        <v>0.55274063543999996</v>
      </c>
      <c r="K24" s="3">
        <f t="shared" si="11"/>
        <v>0</v>
      </c>
      <c r="L24" s="3">
        <f t="shared" si="11"/>
        <v>4.1827739799999999E-2</v>
      </c>
      <c r="M24" s="3">
        <f t="shared" si="11"/>
        <v>0.27501503626000001</v>
      </c>
      <c r="N24" s="3">
        <f t="shared" si="11"/>
        <v>11.79810077608</v>
      </c>
    </row>
    <row r="25" spans="1:14" outlineLevel="4" x14ac:dyDescent="0.35">
      <c r="A25" s="5" t="s">
        <v>20</v>
      </c>
      <c r="B25" s="3">
        <v>1.0897752490000001E-2</v>
      </c>
      <c r="C25" s="3">
        <v>0.30479090869999997</v>
      </c>
      <c r="D25" s="3">
        <v>0.1211328725</v>
      </c>
      <c r="E25" s="3">
        <v>2.6821859800000001E-3</v>
      </c>
      <c r="F25" s="3">
        <v>5.4201217509999997E-2</v>
      </c>
      <c r="G25" s="3">
        <v>0.25433126499999997</v>
      </c>
      <c r="H25" s="3">
        <v>8.8899999999999998E-7</v>
      </c>
      <c r="I25" s="3">
        <v>0.30028011574000002</v>
      </c>
      <c r="J25" s="3">
        <v>0.12792190453999999</v>
      </c>
      <c r="K25" s="3"/>
      <c r="L25" s="3">
        <v>4.1827739799999999E-2</v>
      </c>
      <c r="M25" s="7">
        <v>0.23734334330000001</v>
      </c>
      <c r="N25" s="3">
        <f>$B25+$C25+$D25+$E25+$F25+$G25+$H25+$I25+$J25+$K25+$L25+$M25</f>
        <v>1.45541019456</v>
      </c>
    </row>
    <row r="26" spans="1:14" outlineLevel="4" x14ac:dyDescent="0.35">
      <c r="A26" s="5" t="s">
        <v>25</v>
      </c>
      <c r="B26" s="3"/>
      <c r="C26" s="3"/>
      <c r="D26" s="3"/>
      <c r="E26" s="3"/>
      <c r="F26" s="3"/>
      <c r="G26" s="3"/>
      <c r="H26" s="3"/>
      <c r="I26" s="3"/>
      <c r="J26" s="3">
        <v>0.21165648029</v>
      </c>
      <c r="K26" s="3"/>
      <c r="L26" s="3"/>
      <c r="M26" s="3"/>
      <c r="N26" s="3">
        <f>$B26+$C26+$D26+$E26+$F26+$G26+$H26+$I26+$J26+$K26+$L26+$M26</f>
        <v>0.21165648029</v>
      </c>
    </row>
    <row r="27" spans="1:14" outlineLevel="4" x14ac:dyDescent="0.35">
      <c r="A27" s="5" t="s">
        <v>21</v>
      </c>
      <c r="B27" s="3"/>
      <c r="C27" s="3"/>
      <c r="D27" s="3">
        <v>0</v>
      </c>
      <c r="E27" s="3"/>
      <c r="F27" s="3"/>
      <c r="G27" s="3"/>
      <c r="H27" s="3"/>
      <c r="I27" s="3">
        <v>9.8802001576599991</v>
      </c>
      <c r="J27" s="3">
        <v>0.21316225060999999</v>
      </c>
      <c r="K27" s="3"/>
      <c r="L27" s="3">
        <v>0</v>
      </c>
      <c r="M27" s="3">
        <v>3.7671692960000003E-2</v>
      </c>
      <c r="N27" s="3">
        <f>$B27+$C27+$D27+$E27+$F27+$G27+$H27+$I27+$J27+$K27+$L27+$M27</f>
        <v>10.13103410123</v>
      </c>
    </row>
    <row r="28" spans="1:14" outlineLevel="3" collapsed="1" x14ac:dyDescent="0.35">
      <c r="A28" s="4" t="s">
        <v>26</v>
      </c>
      <c r="B28" s="3">
        <f t="shared" ref="B28:N28" si="12">SUM(B29:B31)</f>
        <v>2.7655357142799999</v>
      </c>
      <c r="C28" s="3">
        <f t="shared" si="12"/>
        <v>13.20716825805</v>
      </c>
      <c r="D28" s="3">
        <f t="shared" si="12"/>
        <v>1.2021432106700001</v>
      </c>
      <c r="E28" s="3">
        <f t="shared" si="12"/>
        <v>8.2759799208800011</v>
      </c>
      <c r="F28" s="3">
        <f t="shared" si="12"/>
        <v>8.1614818120300008</v>
      </c>
      <c r="G28" s="3">
        <f t="shared" si="12"/>
        <v>1.8402162152999999</v>
      </c>
      <c r="H28" s="3">
        <f t="shared" si="12"/>
        <v>3.66070424188</v>
      </c>
      <c r="I28" s="3">
        <f t="shared" si="12"/>
        <v>16.877487150509999</v>
      </c>
      <c r="J28" s="3">
        <f t="shared" si="12"/>
        <v>0.93742238726000005</v>
      </c>
      <c r="K28" s="3">
        <f t="shared" si="12"/>
        <v>9.45694439677</v>
      </c>
      <c r="L28" s="3">
        <f t="shared" si="12"/>
        <v>10.39869337192</v>
      </c>
      <c r="M28" s="3">
        <f t="shared" si="12"/>
        <v>1.8595368531499998</v>
      </c>
      <c r="N28" s="3">
        <f t="shared" si="12"/>
        <v>78.643313532699992</v>
      </c>
    </row>
    <row r="29" spans="1:14" hidden="1" outlineLevel="4" x14ac:dyDescent="0.35">
      <c r="A29" s="5" t="s">
        <v>20</v>
      </c>
      <c r="B29" s="3"/>
      <c r="C29" s="3">
        <v>1.4807559158300001</v>
      </c>
      <c r="D29" s="3">
        <v>0.44177462949000001</v>
      </c>
      <c r="E29" s="3">
        <v>1.9623569723800001</v>
      </c>
      <c r="F29" s="3">
        <v>1.20747789445</v>
      </c>
      <c r="G29" s="3">
        <v>0.93175801287000004</v>
      </c>
      <c r="H29" s="3">
        <v>0.26317622622999998</v>
      </c>
      <c r="I29" s="3">
        <v>1.6092754862</v>
      </c>
      <c r="J29" s="3">
        <v>0.29889563771</v>
      </c>
      <c r="K29" s="3">
        <v>1.3788271060899999</v>
      </c>
      <c r="L29" s="3">
        <v>1.14545602618</v>
      </c>
      <c r="M29" s="3">
        <v>0.92233691301999998</v>
      </c>
      <c r="N29" s="3">
        <f>$B29+$C29+$D29+$E29+$F29+$G29+$H29+$I29+$J29+$K29+$L29+$M29</f>
        <v>11.642090820450001</v>
      </c>
    </row>
    <row r="30" spans="1:14" hidden="1" outlineLevel="4" x14ac:dyDescent="0.35">
      <c r="A30" s="5" t="s">
        <v>21</v>
      </c>
      <c r="B30" s="3">
        <v>1.15305571428</v>
      </c>
      <c r="C30" s="3">
        <v>5.4276884371299996</v>
      </c>
      <c r="D30" s="3">
        <v>0.76036858117999995</v>
      </c>
      <c r="E30" s="3">
        <v>4.5208704291500004</v>
      </c>
      <c r="F30" s="3">
        <v>0.31168999673999997</v>
      </c>
      <c r="G30" s="3">
        <v>0.90845820242999997</v>
      </c>
      <c r="H30" s="3">
        <v>1.2109795757799999</v>
      </c>
      <c r="I30" s="3">
        <v>7.5181610566700003</v>
      </c>
      <c r="J30" s="3">
        <v>0.63852674954999999</v>
      </c>
      <c r="K30" s="3">
        <v>6.2577642841200003</v>
      </c>
      <c r="L30" s="3">
        <v>0.88401267616000001</v>
      </c>
      <c r="M30" s="3">
        <v>0.93719994012999996</v>
      </c>
      <c r="N30" s="3">
        <f>$B30+$C30+$D30+$E30+$F30+$G30+$H30+$I30+$J30+$K30+$L30+$M30</f>
        <v>30.528775643319999</v>
      </c>
    </row>
    <row r="31" spans="1:14" hidden="1" outlineLevel="4" x14ac:dyDescent="0.35">
      <c r="A31" s="5" t="s">
        <v>27</v>
      </c>
      <c r="B31" s="3">
        <v>1.6124799999999999</v>
      </c>
      <c r="C31" s="3">
        <v>6.2987239050900001</v>
      </c>
      <c r="D31" s="3"/>
      <c r="E31" s="3">
        <v>1.79275251935</v>
      </c>
      <c r="F31" s="3">
        <v>6.6423139208400004</v>
      </c>
      <c r="G31" s="3"/>
      <c r="H31" s="3">
        <v>2.1865484398700001</v>
      </c>
      <c r="I31" s="3">
        <v>7.7500506076400004</v>
      </c>
      <c r="J31" s="3"/>
      <c r="K31" s="3">
        <v>1.82035300656</v>
      </c>
      <c r="L31" s="3">
        <v>8.3692246695799994</v>
      </c>
      <c r="M31" s="3"/>
      <c r="N31" s="3">
        <f>$B31+$C31+$D31+$E31+$F31+$G31+$H31+$I31+$J31+$K31+$L31+$M31</f>
        <v>36.472447068929995</v>
      </c>
    </row>
    <row r="32" spans="1:14" outlineLevel="3" collapsed="1" x14ac:dyDescent="0.35">
      <c r="A32" s="4" t="s">
        <v>28</v>
      </c>
      <c r="B32" s="3">
        <f t="shared" ref="B32:N32" si="13">SUM(B33:B37)</f>
        <v>4.1184929010000003E-2</v>
      </c>
      <c r="C32" s="3">
        <f t="shared" si="13"/>
        <v>7.0689999999999996E-7</v>
      </c>
      <c r="D32" s="3">
        <f t="shared" si="13"/>
        <v>9.4677748099999993E-3</v>
      </c>
      <c r="E32" s="3">
        <f t="shared" si="13"/>
        <v>7.4120000000000005E-8</v>
      </c>
      <c r="F32" s="3">
        <f t="shared" si="13"/>
        <v>3.0745000000000002E-7</v>
      </c>
      <c r="G32" s="3">
        <f t="shared" si="13"/>
        <v>4.7167583999999999E-3</v>
      </c>
      <c r="H32" s="3">
        <f t="shared" si="13"/>
        <v>2.3313E-7</v>
      </c>
      <c r="I32" s="3">
        <f t="shared" si="13"/>
        <v>0</v>
      </c>
      <c r="J32" s="3">
        <f t="shared" si="13"/>
        <v>1.044424318E-2</v>
      </c>
      <c r="K32" s="3">
        <f t="shared" si="13"/>
        <v>0</v>
      </c>
      <c r="L32" s="3">
        <f t="shared" si="13"/>
        <v>1.590701181E-2</v>
      </c>
      <c r="M32" s="3">
        <f t="shared" si="13"/>
        <v>8.7718069399999998E-3</v>
      </c>
      <c r="N32" s="3">
        <f t="shared" si="13"/>
        <v>9.0493845749999996E-2</v>
      </c>
    </row>
    <row r="33" spans="1:14" hidden="1" outlineLevel="4" x14ac:dyDescent="0.35">
      <c r="A33" s="5" t="s">
        <v>29</v>
      </c>
      <c r="B33" s="3"/>
      <c r="C33" s="3"/>
      <c r="D33" s="3"/>
      <c r="E33" s="3"/>
      <c r="F33" s="3"/>
      <c r="G33" s="3">
        <v>0</v>
      </c>
      <c r="H33" s="3"/>
      <c r="I33" s="3"/>
      <c r="J33" s="3"/>
      <c r="K33" s="3"/>
      <c r="L33" s="3"/>
      <c r="M33" s="3">
        <v>0</v>
      </c>
      <c r="N33" s="3">
        <f>$B33+$C33+$D33+$E33+$F33+$G33+$H33+$I33+$J33+$K33+$L33+$M33</f>
        <v>0</v>
      </c>
    </row>
    <row r="34" spans="1:14" hidden="1" outlineLevel="4" x14ac:dyDescent="0.35">
      <c r="A34" s="5" t="s">
        <v>20</v>
      </c>
      <c r="B34" s="3">
        <v>4.1184929010000003E-2</v>
      </c>
      <c r="C34" s="3">
        <v>7.0689999999999996E-7</v>
      </c>
      <c r="D34" s="3">
        <v>9.4677748099999993E-3</v>
      </c>
      <c r="E34" s="3">
        <v>7.4120000000000005E-8</v>
      </c>
      <c r="F34" s="3">
        <v>3.0745000000000002E-7</v>
      </c>
      <c r="G34" s="3">
        <v>4.7167583999999999E-3</v>
      </c>
      <c r="H34" s="3">
        <v>2.3313E-7</v>
      </c>
      <c r="I34" s="3"/>
      <c r="J34" s="3">
        <v>1.044424318E-2</v>
      </c>
      <c r="K34" s="3"/>
      <c r="L34" s="3">
        <v>1.176080801E-2</v>
      </c>
      <c r="M34" s="3">
        <v>8.7718069399999998E-3</v>
      </c>
      <c r="N34" s="3">
        <f>$B34+$C34+$D34+$E34+$F34+$G34+$H34+$I34+$J34+$K34+$L34+$M34</f>
        <v>8.6347641949999998E-2</v>
      </c>
    </row>
    <row r="35" spans="1:14" hidden="1" outlineLevel="4" x14ac:dyDescent="0.35">
      <c r="A35" s="5" t="s">
        <v>25</v>
      </c>
      <c r="B35" s="3"/>
      <c r="C35" s="3"/>
      <c r="D35" s="3"/>
      <c r="E35" s="3"/>
      <c r="F35" s="3"/>
      <c r="G35" s="3">
        <v>0</v>
      </c>
      <c r="H35" s="3"/>
      <c r="I35" s="3"/>
      <c r="J35" s="3"/>
      <c r="K35" s="3"/>
      <c r="L35" s="3"/>
      <c r="M35" s="3">
        <v>0</v>
      </c>
      <c r="N35" s="3">
        <f>$B35+$C35+$D35+$E35+$F35+$G35+$H35+$I35+$J35+$K35+$L35+$M35</f>
        <v>0</v>
      </c>
    </row>
    <row r="36" spans="1:14" hidden="1" outlineLevel="4" x14ac:dyDescent="0.35">
      <c r="A36" s="5" t="s">
        <v>30</v>
      </c>
      <c r="B36" s="3">
        <v>0</v>
      </c>
      <c r="C36" s="3"/>
      <c r="D36" s="3">
        <v>0</v>
      </c>
      <c r="E36" s="3"/>
      <c r="F36" s="3">
        <v>0</v>
      </c>
      <c r="G36" s="3">
        <v>0</v>
      </c>
      <c r="H36" s="3">
        <v>0</v>
      </c>
      <c r="I36" s="3"/>
      <c r="J36" s="3">
        <v>0</v>
      </c>
      <c r="K36" s="3"/>
      <c r="L36" s="3">
        <v>0</v>
      </c>
      <c r="M36" s="3">
        <v>0</v>
      </c>
      <c r="N36" s="3">
        <f>$B36+$C36+$D36+$E36+$F36+$G36+$H36+$I36+$J36+$K36+$L36+$M36</f>
        <v>0</v>
      </c>
    </row>
    <row r="37" spans="1:14" hidden="1" outlineLevel="4" x14ac:dyDescent="0.35">
      <c r="A37" s="5" t="s">
        <v>21</v>
      </c>
      <c r="B37" s="3"/>
      <c r="C37" s="3"/>
      <c r="D37" s="3"/>
      <c r="E37" s="3">
        <v>0</v>
      </c>
      <c r="F37" s="3"/>
      <c r="G37" s="3"/>
      <c r="H37" s="3"/>
      <c r="I37" s="3"/>
      <c r="J37" s="3"/>
      <c r="K37" s="3">
        <v>0</v>
      </c>
      <c r="L37" s="3">
        <v>4.1462037999999996E-3</v>
      </c>
      <c r="M37" s="3"/>
      <c r="N37" s="3">
        <f>$B37+$C37+$D37+$E37+$F37+$G37+$H37+$I37+$J37+$K37+$L37+$M37</f>
        <v>4.1462037999999996E-3</v>
      </c>
    </row>
    <row r="38" spans="1:14" outlineLevel="3" collapsed="1" x14ac:dyDescent="0.35">
      <c r="A38" s="4" t="s">
        <v>18</v>
      </c>
      <c r="B38" s="3">
        <f t="shared" ref="B38:N38" si="14">SUM(B39:B43)</f>
        <v>8.2834874700000005E-2</v>
      </c>
      <c r="C38" s="3">
        <f t="shared" si="14"/>
        <v>5.7184195000000001E-4</v>
      </c>
      <c r="D38" s="3">
        <f t="shared" si="14"/>
        <v>7.9101522620000003E-2</v>
      </c>
      <c r="E38" s="3">
        <f t="shared" si="14"/>
        <v>2.673757E-4</v>
      </c>
      <c r="F38" s="3">
        <f t="shared" si="14"/>
        <v>1.18022739E-3</v>
      </c>
      <c r="G38" s="3">
        <f t="shared" si="14"/>
        <v>2.113077377E-2</v>
      </c>
      <c r="H38" s="3">
        <f t="shared" si="14"/>
        <v>2.1873040000000002E-4</v>
      </c>
      <c r="I38" s="3">
        <f t="shared" si="14"/>
        <v>3.2783940120000001E-2</v>
      </c>
      <c r="J38" s="3">
        <f t="shared" si="14"/>
        <v>1.7636357599999999E-3</v>
      </c>
      <c r="K38" s="3">
        <f t="shared" si="14"/>
        <v>9.0346834080000007E-2</v>
      </c>
      <c r="L38" s="3">
        <f t="shared" si="14"/>
        <v>0.81874643252000001</v>
      </c>
      <c r="M38" s="3">
        <f t="shared" si="14"/>
        <v>12.361570741269999</v>
      </c>
      <c r="N38" s="3">
        <f t="shared" si="14"/>
        <v>13.49051693028</v>
      </c>
    </row>
    <row r="39" spans="1:14" hidden="1" outlineLevel="4" x14ac:dyDescent="0.35">
      <c r="A39" s="5" t="s">
        <v>20</v>
      </c>
      <c r="B39" s="3">
        <v>2.5552312999999998E-4</v>
      </c>
      <c r="C39" s="3">
        <v>5.7177126000000004E-4</v>
      </c>
      <c r="D39" s="3">
        <v>2.542823E-3</v>
      </c>
      <c r="E39" s="3">
        <v>2.673757E-4</v>
      </c>
      <c r="F39" s="3">
        <v>3.8157837000000002E-4</v>
      </c>
      <c r="G39" s="3">
        <v>1.19319721E-3</v>
      </c>
      <c r="H39" s="3">
        <v>2.1856621000000001E-4</v>
      </c>
      <c r="I39" s="3">
        <v>6.8014713E-4</v>
      </c>
      <c r="J39" s="3">
        <v>1.2647373799999999E-3</v>
      </c>
      <c r="K39" s="3">
        <v>2.2944727000000001E-4</v>
      </c>
      <c r="L39" s="3">
        <v>6.5738901000000005E-4</v>
      </c>
      <c r="M39" s="3">
        <v>1.48785E-3</v>
      </c>
      <c r="N39" s="3">
        <f>$B39+$C39+$D39+$E39+$F39+$G39+$H39+$I39+$J39+$K39+$L39+$M39</f>
        <v>9.7504056700000001E-3</v>
      </c>
    </row>
    <row r="40" spans="1:14" hidden="1" outlineLevel="4" x14ac:dyDescent="0.35">
      <c r="A40" s="5" t="s">
        <v>25</v>
      </c>
      <c r="B40" s="3"/>
      <c r="C40" s="3"/>
      <c r="D40" s="3">
        <v>4.7859396239999998E-2</v>
      </c>
      <c r="E40" s="3"/>
      <c r="F40" s="3"/>
      <c r="G40" s="3">
        <v>3.2027063000000003E-4</v>
      </c>
      <c r="H40" s="3"/>
      <c r="I40" s="3"/>
      <c r="J40" s="3">
        <v>3.4452438000000002E-4</v>
      </c>
      <c r="K40" s="3"/>
      <c r="L40" s="3">
        <v>2.7697641000000001E-3</v>
      </c>
      <c r="M40" s="3">
        <v>1.3713105010000001E-2</v>
      </c>
      <c r="N40" s="3">
        <f>$B40+$C40+$D40+$E40+$F40+$G40+$H40+$I40+$J40+$K40+$L40+$M40</f>
        <v>6.5007060360000007E-2</v>
      </c>
    </row>
    <row r="41" spans="1:14" hidden="1" outlineLevel="4" x14ac:dyDescent="0.35">
      <c r="A41" s="5" t="s">
        <v>30</v>
      </c>
      <c r="B41" s="3"/>
      <c r="C41" s="3"/>
      <c r="D41" s="3"/>
      <c r="E41" s="3"/>
      <c r="F41" s="3"/>
      <c r="G41" s="3"/>
      <c r="H41" s="3"/>
      <c r="I41" s="3"/>
      <c r="J41" s="3"/>
      <c r="K41" s="3"/>
      <c r="L41" s="3"/>
      <c r="M41" s="3">
        <v>2.2210440009999999E-2</v>
      </c>
      <c r="N41" s="3">
        <f>$B41+$C41+$D41+$E41+$F41+$G41+$H41+$I41+$J41+$K41+$L41+$M41</f>
        <v>2.2210440009999999E-2</v>
      </c>
    </row>
    <row r="42" spans="1:14" hidden="1" outlineLevel="4" x14ac:dyDescent="0.35">
      <c r="A42" s="5" t="s">
        <v>17</v>
      </c>
      <c r="B42" s="3"/>
      <c r="C42" s="3"/>
      <c r="D42" s="3"/>
      <c r="E42" s="3"/>
      <c r="F42" s="3">
        <v>5.8321600000000004E-6</v>
      </c>
      <c r="G42" s="3"/>
      <c r="H42" s="3"/>
      <c r="I42" s="3"/>
      <c r="J42" s="3"/>
      <c r="K42" s="3"/>
      <c r="L42" s="3"/>
      <c r="M42" s="3"/>
      <c r="N42" s="3">
        <f>$B42+$C42+$D42+$E42+$F42+$G42+$H42+$I42+$J42+$K42+$L42+$M42</f>
        <v>5.8321600000000004E-6</v>
      </c>
    </row>
    <row r="43" spans="1:14" hidden="1" outlineLevel="4" x14ac:dyDescent="0.35">
      <c r="A43" s="5" t="s">
        <v>21</v>
      </c>
      <c r="B43" s="3">
        <v>8.2579351570000001E-2</v>
      </c>
      <c r="C43" s="3">
        <v>7.0690000000000006E-8</v>
      </c>
      <c r="D43" s="3">
        <v>2.8699303379999999E-2</v>
      </c>
      <c r="E43" s="3"/>
      <c r="F43" s="3">
        <v>7.9281686000000004E-4</v>
      </c>
      <c r="G43" s="3">
        <v>1.9617305929999999E-2</v>
      </c>
      <c r="H43" s="3">
        <v>1.6418999999999999E-7</v>
      </c>
      <c r="I43" s="3">
        <v>3.2103792989999998E-2</v>
      </c>
      <c r="J43" s="3">
        <v>1.5437400000000001E-4</v>
      </c>
      <c r="K43" s="3">
        <v>9.0117386810000005E-2</v>
      </c>
      <c r="L43" s="3">
        <v>0.81531927941000004</v>
      </c>
      <c r="M43" s="3">
        <v>12.324159346249999</v>
      </c>
      <c r="N43" s="3">
        <f>$B43+$C43+$D43+$E43+$F43+$G43+$H43+$I43+$J43+$K43+$L43+$M43</f>
        <v>13.393543192079999</v>
      </c>
    </row>
    <row r="44" spans="1:14" s="13" customFormat="1" outlineLevel="2" x14ac:dyDescent="0.35">
      <c r="A44" s="16" t="s">
        <v>22</v>
      </c>
      <c r="B44" s="17">
        <f t="shared" ref="B44:N44" si="15">B45+B50+B54</f>
        <v>1.48056786776</v>
      </c>
      <c r="C44" s="17">
        <f t="shared" si="15"/>
        <v>5.5019027565199998</v>
      </c>
      <c r="D44" s="17">
        <f t="shared" si="15"/>
        <v>19.838632293850004</v>
      </c>
      <c r="E44" s="17">
        <f t="shared" si="15"/>
        <v>28.838337997780002</v>
      </c>
      <c r="F44" s="17">
        <f t="shared" si="15"/>
        <v>2.5163195704399999</v>
      </c>
      <c r="G44" s="17">
        <f t="shared" si="15"/>
        <v>13.1221500961</v>
      </c>
      <c r="H44" s="17">
        <f t="shared" si="15"/>
        <v>1.9480069225300001</v>
      </c>
      <c r="I44" s="17">
        <f t="shared" si="15"/>
        <v>612.34903092411992</v>
      </c>
      <c r="J44" s="17">
        <f t="shared" si="15"/>
        <v>21.700124754560001</v>
      </c>
      <c r="K44" s="17">
        <f t="shared" si="15"/>
        <v>3.3458618647299998</v>
      </c>
      <c r="L44" s="17">
        <f t="shared" si="15"/>
        <v>2.7578145602099999</v>
      </c>
      <c r="M44" s="17">
        <f t="shared" si="15"/>
        <v>13.93689208168</v>
      </c>
      <c r="N44" s="17">
        <f t="shared" si="15"/>
        <v>727.33564169027989</v>
      </c>
    </row>
    <row r="45" spans="1:14" outlineLevel="3" x14ac:dyDescent="0.35">
      <c r="A45" s="4" t="s">
        <v>24</v>
      </c>
      <c r="B45" s="3">
        <f>SUM(B46:B49)</f>
        <v>0</v>
      </c>
      <c r="C45" s="9">
        <f t="shared" ref="C45:N45" si="16">SUM(C46:C49)</f>
        <v>1.2798243605699999</v>
      </c>
      <c r="D45" s="9">
        <f t="shared" si="16"/>
        <v>0.53899446275999996</v>
      </c>
      <c r="E45" s="9">
        <f t="shared" si="16"/>
        <v>0.30850255444000002</v>
      </c>
      <c r="F45" s="9">
        <f t="shared" si="16"/>
        <v>0.27825622257999999</v>
      </c>
      <c r="G45" s="9">
        <f t="shared" si="16"/>
        <v>1.5287983082100001</v>
      </c>
      <c r="H45" s="9">
        <f t="shared" si="16"/>
        <v>0</v>
      </c>
      <c r="I45" s="9">
        <f t="shared" si="16"/>
        <v>607.80164846161995</v>
      </c>
      <c r="J45" s="9">
        <f t="shared" si="16"/>
        <v>0.66196392298999995</v>
      </c>
      <c r="K45" s="9">
        <f t="shared" si="16"/>
        <v>0</v>
      </c>
      <c r="L45" s="9">
        <f t="shared" si="16"/>
        <v>0.27506808996999998</v>
      </c>
      <c r="M45" s="9">
        <f t="shared" si="16"/>
        <v>1.5755466328300001</v>
      </c>
      <c r="N45" s="9">
        <f t="shared" si="16"/>
        <v>614.24860301596993</v>
      </c>
    </row>
    <row r="46" spans="1:14" outlineLevel="4" x14ac:dyDescent="0.35">
      <c r="A46" s="5" t="s">
        <v>20</v>
      </c>
      <c r="B46" s="3"/>
      <c r="C46" s="3">
        <v>1.2798243605699999</v>
      </c>
      <c r="D46" s="3">
        <v>0.53899446275999996</v>
      </c>
      <c r="E46" s="3">
        <v>0.30850255444000002</v>
      </c>
      <c r="F46" s="3">
        <v>0.27825622257999999</v>
      </c>
      <c r="G46" s="3">
        <v>1.5287983082100001</v>
      </c>
      <c r="H46" s="3"/>
      <c r="I46" s="9">
        <v>1.4059831883099889</v>
      </c>
      <c r="J46" s="3">
        <v>0.66196392298999995</v>
      </c>
      <c r="K46" s="3"/>
      <c r="L46" s="3">
        <v>0.27506808996999998</v>
      </c>
      <c r="M46" s="9">
        <v>1.5755466328300001</v>
      </c>
      <c r="N46" s="3">
        <f>$B46+$C46+$D46+$E46+$F46+$G46+$H46+$I46+$J46+$K46+$L46+$M46</f>
        <v>7.8529377426599885</v>
      </c>
    </row>
    <row r="47" spans="1:14" outlineLevel="4" x14ac:dyDescent="0.35">
      <c r="A47" s="5" t="s">
        <v>21</v>
      </c>
      <c r="B47" s="3"/>
      <c r="C47" s="3"/>
      <c r="D47" s="3"/>
      <c r="E47" s="3"/>
      <c r="F47" s="3"/>
      <c r="G47" s="3"/>
      <c r="H47" s="3"/>
      <c r="I47" s="3"/>
      <c r="J47" s="3"/>
      <c r="K47" s="3"/>
      <c r="L47" s="3"/>
      <c r="M47" s="3"/>
      <c r="N47" s="3">
        <f>$B47+$C47+$D47+$E47+$F47+$G47+$H47+$I47+$J47+$K47+$L47+$M47</f>
        <v>0</v>
      </c>
    </row>
    <row r="48" spans="1:14" s="8" customFormat="1" outlineLevel="4" x14ac:dyDescent="0.35">
      <c r="A48" s="18" t="s">
        <v>31</v>
      </c>
      <c r="B48" s="19"/>
      <c r="C48" s="19"/>
      <c r="D48" s="19"/>
      <c r="E48" s="19"/>
      <c r="F48" s="19"/>
      <c r="G48" s="19"/>
      <c r="H48" s="19"/>
      <c r="I48" s="19">
        <v>72.857118326390008</v>
      </c>
      <c r="J48" s="19"/>
      <c r="K48" s="19"/>
      <c r="L48" s="19"/>
      <c r="M48" s="19"/>
      <c r="N48" s="9">
        <v>72.857118326390008</v>
      </c>
    </row>
    <row r="49" spans="1:14" s="8" customFormat="1" outlineLevel="4" x14ac:dyDescent="0.35">
      <c r="A49" s="18" t="s">
        <v>32</v>
      </c>
      <c r="B49" s="19"/>
      <c r="C49" s="19"/>
      <c r="D49" s="19"/>
      <c r="E49" s="19"/>
      <c r="F49" s="19"/>
      <c r="G49" s="19"/>
      <c r="H49" s="19"/>
      <c r="I49" s="19">
        <v>533.53854694691995</v>
      </c>
      <c r="J49" s="19"/>
      <c r="K49" s="19"/>
      <c r="L49" s="19"/>
      <c r="M49" s="19"/>
      <c r="N49" s="9">
        <v>533.53854694691995</v>
      </c>
    </row>
    <row r="50" spans="1:14" outlineLevel="3" collapsed="1" x14ac:dyDescent="0.35">
      <c r="A50" s="4" t="s">
        <v>26</v>
      </c>
      <c r="B50" s="3">
        <f t="shared" ref="B50:N50" si="17">SUM(B51:B53)</f>
        <v>1.48056786776</v>
      </c>
      <c r="C50" s="3">
        <f t="shared" si="17"/>
        <v>4.2220783959499997</v>
      </c>
      <c r="D50" s="3">
        <f t="shared" si="17"/>
        <v>19.151044703450001</v>
      </c>
      <c r="E50" s="3">
        <f t="shared" si="17"/>
        <v>28.529835443340001</v>
      </c>
      <c r="F50" s="3">
        <f t="shared" si="17"/>
        <v>2.2380633478599998</v>
      </c>
      <c r="G50" s="3">
        <f t="shared" si="17"/>
        <v>11.52452198748</v>
      </c>
      <c r="H50" s="3">
        <f t="shared" si="17"/>
        <v>1.9480069225300001</v>
      </c>
      <c r="I50" s="3">
        <f t="shared" si="17"/>
        <v>4.5473824624999999</v>
      </c>
      <c r="J50" s="3">
        <f t="shared" si="17"/>
        <v>20.821583470989999</v>
      </c>
      <c r="K50" s="3">
        <f t="shared" si="17"/>
        <v>3.3458618647299998</v>
      </c>
      <c r="L50" s="3">
        <f t="shared" si="17"/>
        <v>2.4827464702399999</v>
      </c>
      <c r="M50" s="3">
        <f t="shared" si="17"/>
        <v>12.288840346060001</v>
      </c>
      <c r="N50" s="3">
        <f t="shared" si="17"/>
        <v>112.58053328289</v>
      </c>
    </row>
    <row r="51" spans="1:14" hidden="1" outlineLevel="4" x14ac:dyDescent="0.35">
      <c r="A51" s="5" t="s">
        <v>20</v>
      </c>
      <c r="B51" s="3"/>
      <c r="C51" s="3">
        <v>0.46816332216000001</v>
      </c>
      <c r="D51" s="3">
        <v>8.7416228339999999E-2</v>
      </c>
      <c r="E51" s="3">
        <v>25.829347452970001</v>
      </c>
      <c r="F51" s="3">
        <v>1.7031036698699999</v>
      </c>
      <c r="G51" s="3">
        <v>0.17913599196999999</v>
      </c>
      <c r="H51" s="3"/>
      <c r="I51" s="3">
        <v>0.51775149254999997</v>
      </c>
      <c r="J51" s="3">
        <v>0.13436120176999999</v>
      </c>
      <c r="K51" s="3">
        <v>0.51575062374000002</v>
      </c>
      <c r="L51" s="3">
        <v>1.9214022864</v>
      </c>
      <c r="M51" s="3">
        <v>0.18100899036000001</v>
      </c>
      <c r="N51" s="3">
        <f>$B51+$C51+$D51+$E51+$F51+$G51+$H51+$I51+$J51+$K51+$L51+$M51</f>
        <v>31.537441260130002</v>
      </c>
    </row>
    <row r="52" spans="1:14" hidden="1" outlineLevel="4" x14ac:dyDescent="0.35">
      <c r="A52" s="5" t="s">
        <v>21</v>
      </c>
      <c r="B52" s="3">
        <v>1.48056786776</v>
      </c>
      <c r="C52" s="3">
        <v>3.75391507379</v>
      </c>
      <c r="D52" s="3">
        <v>1.3733249401100001</v>
      </c>
      <c r="E52" s="3">
        <v>2.7004879903700001</v>
      </c>
      <c r="F52" s="3">
        <v>0.53495967798999999</v>
      </c>
      <c r="G52" s="3">
        <v>1.32814224551</v>
      </c>
      <c r="H52" s="3">
        <v>1.9480069225300001</v>
      </c>
      <c r="I52" s="3">
        <v>4.0296309699500004</v>
      </c>
      <c r="J52" s="3">
        <v>1.4758904829399999</v>
      </c>
      <c r="K52" s="3">
        <v>2.83011124099</v>
      </c>
      <c r="L52" s="3">
        <v>0.56134418383999996</v>
      </c>
      <c r="M52" s="3">
        <v>1.4765813514499999</v>
      </c>
      <c r="N52" s="3">
        <f>$B52+$C52+$D52+$E52+$F52+$G52+$H52+$I52+$J52+$K52+$L52+$M52</f>
        <v>23.492962947230001</v>
      </c>
    </row>
    <row r="53" spans="1:14" hidden="1" outlineLevel="4" x14ac:dyDescent="0.35">
      <c r="A53" s="5" t="s">
        <v>27</v>
      </c>
      <c r="B53" s="3"/>
      <c r="C53" s="3"/>
      <c r="D53" s="3">
        <v>17.690303535000002</v>
      </c>
      <c r="E53" s="3"/>
      <c r="F53" s="3"/>
      <c r="G53" s="3">
        <v>10.01724375</v>
      </c>
      <c r="H53" s="3"/>
      <c r="I53" s="3"/>
      <c r="J53" s="3">
        <v>19.211331786279999</v>
      </c>
      <c r="K53" s="3"/>
      <c r="L53" s="3"/>
      <c r="M53" s="3">
        <v>10.631250004250001</v>
      </c>
      <c r="N53" s="3">
        <f>$B53+$C53+$D53+$E53+$F53+$G53+$H53+$I53+$J53+$K53+$L53+$M53</f>
        <v>57.550129075530002</v>
      </c>
    </row>
    <row r="54" spans="1:14" outlineLevel="3" collapsed="1" x14ac:dyDescent="0.35">
      <c r="A54" s="4" t="s">
        <v>28</v>
      </c>
      <c r="B54" s="3">
        <f t="shared" ref="B54:N54" si="18">SUM(B55:B57)</f>
        <v>0</v>
      </c>
      <c r="C54" s="3">
        <f t="shared" si="18"/>
        <v>0</v>
      </c>
      <c r="D54" s="3">
        <f t="shared" si="18"/>
        <v>0.14859312763999999</v>
      </c>
      <c r="E54" s="3">
        <f t="shared" si="18"/>
        <v>0</v>
      </c>
      <c r="F54" s="3">
        <f t="shared" si="18"/>
        <v>0</v>
      </c>
      <c r="G54" s="3">
        <f t="shared" si="18"/>
        <v>6.8829800410000003E-2</v>
      </c>
      <c r="H54" s="3">
        <f t="shared" si="18"/>
        <v>0</v>
      </c>
      <c r="I54" s="3">
        <f t="shared" si="18"/>
        <v>0</v>
      </c>
      <c r="J54" s="3">
        <f t="shared" si="18"/>
        <v>0.21657736057999999</v>
      </c>
      <c r="K54" s="3">
        <f t="shared" si="18"/>
        <v>0</v>
      </c>
      <c r="L54" s="3">
        <f t="shared" si="18"/>
        <v>0</v>
      </c>
      <c r="M54" s="3">
        <f t="shared" si="18"/>
        <v>7.2505102789999998E-2</v>
      </c>
      <c r="N54" s="3">
        <f t="shared" si="18"/>
        <v>0.50650539141999995</v>
      </c>
    </row>
    <row r="55" spans="1:14" hidden="1" outlineLevel="4" x14ac:dyDescent="0.35">
      <c r="A55" s="5" t="s">
        <v>20</v>
      </c>
      <c r="B55" s="3"/>
      <c r="C55" s="3"/>
      <c r="D55" s="3">
        <v>0.14859312763999999</v>
      </c>
      <c r="E55" s="3"/>
      <c r="F55" s="3"/>
      <c r="G55" s="3">
        <v>6.8829800410000003E-2</v>
      </c>
      <c r="H55" s="3"/>
      <c r="I55" s="3"/>
      <c r="J55" s="3">
        <v>0.21657736057999999</v>
      </c>
      <c r="K55" s="3"/>
      <c r="L55" s="3"/>
      <c r="M55" s="3">
        <v>7.2505102789999998E-2</v>
      </c>
      <c r="N55" s="3">
        <f>$B55+$C55+$D55+$E55+$F55+$G55+$H55+$I55+$J55+$K55+$L55+$M55</f>
        <v>0.50650539141999995</v>
      </c>
    </row>
    <row r="56" spans="1:14" hidden="1" outlineLevel="4" x14ac:dyDescent="0.35">
      <c r="A56" s="5" t="s">
        <v>25</v>
      </c>
      <c r="B56" s="3"/>
      <c r="C56" s="3"/>
      <c r="D56" s="3"/>
      <c r="E56" s="3"/>
      <c r="F56" s="3"/>
      <c r="G56" s="3">
        <v>0</v>
      </c>
      <c r="H56" s="3"/>
      <c r="I56" s="3"/>
      <c r="J56" s="3"/>
      <c r="K56" s="3"/>
      <c r="L56" s="3"/>
      <c r="M56" s="3">
        <v>0</v>
      </c>
      <c r="N56" s="3">
        <f>$B56+$C56+$D56+$E56+$F56+$G56+$H56+$I56+$J56+$K56+$L56+$M56</f>
        <v>0</v>
      </c>
    </row>
    <row r="57" spans="1:14" hidden="1" outlineLevel="4" x14ac:dyDescent="0.35">
      <c r="A57" s="5" t="s">
        <v>30</v>
      </c>
      <c r="B57" s="3">
        <v>0</v>
      </c>
      <c r="C57" s="3"/>
      <c r="D57" s="3">
        <v>0</v>
      </c>
      <c r="E57" s="3"/>
      <c r="F57" s="3"/>
      <c r="G57" s="3">
        <v>0</v>
      </c>
      <c r="H57" s="3"/>
      <c r="I57" s="3"/>
      <c r="J57" s="3">
        <v>0</v>
      </c>
      <c r="K57" s="3"/>
      <c r="L57" s="3"/>
      <c r="M57" s="3">
        <v>0</v>
      </c>
      <c r="N57" s="3">
        <f>$B57+$C57+$D57+$E57+$F57+$G57+$H57+$I57+$J57+$K57+$L57+$M57</f>
        <v>0</v>
      </c>
    </row>
    <row r="58" spans="1:14" ht="49.5" customHeight="1" x14ac:dyDescent="0.35">
      <c r="A58" s="22" t="s">
        <v>33</v>
      </c>
      <c r="B58" s="22"/>
      <c r="C58" s="22"/>
      <c r="D58" s="22"/>
      <c r="E58" s="22"/>
      <c r="F58" s="22"/>
      <c r="G58" s="22"/>
      <c r="H58" s="22"/>
      <c r="I58" s="22"/>
      <c r="J58" s="22"/>
      <c r="K58" s="22"/>
      <c r="L58" s="22"/>
      <c r="M58" s="22"/>
      <c r="N58" s="22"/>
    </row>
    <row r="59" spans="1:14" ht="63" customHeight="1" x14ac:dyDescent="0.35">
      <c r="A59" s="23" t="s">
        <v>34</v>
      </c>
      <c r="B59" s="23"/>
      <c r="C59" s="23"/>
      <c r="D59" s="23"/>
      <c r="E59" s="23"/>
      <c r="F59" s="23"/>
      <c r="G59" s="23"/>
      <c r="H59" s="23"/>
      <c r="I59" s="23"/>
      <c r="J59" s="23"/>
      <c r="K59" s="23"/>
      <c r="L59" s="23"/>
      <c r="M59" s="23"/>
      <c r="N59" s="23"/>
    </row>
  </sheetData>
  <mergeCells count="4">
    <mergeCell ref="A58:N58"/>
    <mergeCell ref="A59:N59"/>
    <mergeCell ref="A1:N1"/>
    <mergeCell ref="M2:N2"/>
  </mergeCells>
  <pageMargins left="0.7" right="0.7" top="0.75" bottom="0.75" header="0.3" footer="0.3"/>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Ministry of Finance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Марчук Наталія Петрівна</dc:creator>
  <cp:lastModifiedBy>Alla Danylchuk</cp:lastModifiedBy>
  <cp:lastPrinted>2024-12-03T08:08:13Z</cp:lastPrinted>
  <dcterms:created xsi:type="dcterms:W3CDTF">2024-12-03T07:56:03Z</dcterms:created>
  <dcterms:modified xsi:type="dcterms:W3CDTF">2024-12-03T16:46:49Z</dcterms:modified>
</cp:coreProperties>
</file>