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F593DCFF-5F6A-7740-B4DA-CC0EBEF74C28}" xr6:coauthVersionLast="47" xr6:coauthVersionMax="47" xr10:uidLastSave="{00000000-0000-0000-0000-000000000000}"/>
  <bookViews>
    <workbookView xWindow="3220" yWindow="560" windowWidth="27240" windowHeight="15000" tabRatio="917" activeTab="46" xr2:uid="{00000000-000D-0000-FFFF-FFFF00000000}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ФР">YKT2_UAH!$A$6</definedName>
    <definedName name="YKT2UAH">YKT2_UAH!$A$6</definedName>
    <definedName name="YKT2USD">YKT2_USD!$A$6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61" l="1"/>
  <c r="D8" i="61"/>
  <c r="C8" i="61"/>
  <c r="E7" i="61"/>
  <c r="E5" i="61"/>
  <c r="D7" i="61"/>
  <c r="D5" i="61" s="1"/>
  <c r="C7" i="61"/>
  <c r="G5" i="61"/>
  <c r="F5" i="61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G122" i="49"/>
  <c r="F122" i="49"/>
  <c r="E122" i="49"/>
  <c r="D122" i="49"/>
  <c r="C122" i="49"/>
  <c r="B122" i="49"/>
  <c r="G119" i="49"/>
  <c r="F119" i="49"/>
  <c r="F102" i="49" s="1"/>
  <c r="E119" i="49"/>
  <c r="D119" i="49"/>
  <c r="C119" i="49"/>
  <c r="B119" i="49"/>
  <c r="G111" i="49"/>
  <c r="G102" i="49" s="1"/>
  <c r="F111" i="49"/>
  <c r="E111" i="49"/>
  <c r="D111" i="49"/>
  <c r="D102" i="49" s="1"/>
  <c r="C111" i="49"/>
  <c r="B111" i="49"/>
  <c r="G109" i="49"/>
  <c r="F109" i="49"/>
  <c r="E109" i="49"/>
  <c r="D109" i="49"/>
  <c r="C109" i="49"/>
  <c r="C102" i="49" s="1"/>
  <c r="B109" i="49"/>
  <c r="G103" i="49"/>
  <c r="F103" i="49"/>
  <c r="E103" i="49"/>
  <c r="E102" i="49" s="1"/>
  <c r="D103" i="49"/>
  <c r="C103" i="49"/>
  <c r="B103" i="49"/>
  <c r="B102" i="49" s="1"/>
  <c r="G100" i="49"/>
  <c r="G83" i="49" s="1"/>
  <c r="G82" i="49" s="1"/>
  <c r="F100" i="49"/>
  <c r="E100" i="49"/>
  <c r="D100" i="49"/>
  <c r="C100" i="49"/>
  <c r="B100" i="49"/>
  <c r="G92" i="49"/>
  <c r="F92" i="49"/>
  <c r="E92" i="49"/>
  <c r="D92" i="49"/>
  <c r="C92" i="49"/>
  <c r="B92" i="49"/>
  <c r="B83" i="49" s="1"/>
  <c r="G84" i="49"/>
  <c r="F84" i="49"/>
  <c r="F83" i="49" s="1"/>
  <c r="E84" i="49"/>
  <c r="E83" i="49"/>
  <c r="D84" i="49"/>
  <c r="C84" i="49"/>
  <c r="C83" i="49" s="1"/>
  <c r="C82" i="49" s="1"/>
  <c r="B84" i="49"/>
  <c r="G80" i="49"/>
  <c r="F80" i="49"/>
  <c r="E80" i="49"/>
  <c r="D80" i="49"/>
  <c r="C80" i="49"/>
  <c r="B80" i="49"/>
  <c r="G70" i="49"/>
  <c r="F70" i="49"/>
  <c r="E70" i="49"/>
  <c r="D70" i="49"/>
  <c r="C70" i="49"/>
  <c r="B70" i="49"/>
  <c r="G65" i="49"/>
  <c r="G47" i="49" s="1"/>
  <c r="F65" i="49"/>
  <c r="E65" i="49"/>
  <c r="D65" i="49"/>
  <c r="C65" i="49"/>
  <c r="B65" i="49"/>
  <c r="G56" i="49"/>
  <c r="F56" i="49"/>
  <c r="E56" i="49"/>
  <c r="E47" i="49" s="1"/>
  <c r="D56" i="49"/>
  <c r="C56" i="49"/>
  <c r="B56" i="49"/>
  <c r="G48" i="49"/>
  <c r="F48" i="49"/>
  <c r="E48" i="49"/>
  <c r="D48" i="49"/>
  <c r="D47" i="49" s="1"/>
  <c r="D7" i="49" s="1"/>
  <c r="C48" i="49"/>
  <c r="C47" i="49" s="1"/>
  <c r="B48" i="49"/>
  <c r="G45" i="49"/>
  <c r="F45" i="49"/>
  <c r="E45" i="49"/>
  <c r="D45" i="49"/>
  <c r="C45" i="49"/>
  <c r="B45" i="49"/>
  <c r="G9" i="49"/>
  <c r="F9" i="49"/>
  <c r="F8" i="49" s="1"/>
  <c r="F7" i="49" s="1"/>
  <c r="E9" i="49"/>
  <c r="E8" i="49"/>
  <c r="D9" i="49"/>
  <c r="C9" i="49"/>
  <c r="C8" i="49" s="1"/>
  <c r="C7" i="49" s="1"/>
  <c r="B9" i="49"/>
  <c r="B8" i="49"/>
  <c r="G8" i="49"/>
  <c r="G7" i="49" s="1"/>
  <c r="G6" i="49" s="1"/>
  <c r="G122" i="48"/>
  <c r="F122" i="48"/>
  <c r="E122" i="48"/>
  <c r="D122" i="48"/>
  <c r="C122" i="48"/>
  <c r="C102" i="48" s="1"/>
  <c r="B122" i="48"/>
  <c r="G119" i="48"/>
  <c r="F119" i="48"/>
  <c r="E119" i="48"/>
  <c r="D119" i="48"/>
  <c r="C119" i="48"/>
  <c r="B119" i="48"/>
  <c r="G111" i="48"/>
  <c r="F111" i="48"/>
  <c r="E111" i="48"/>
  <c r="E102" i="48" s="1"/>
  <c r="D111" i="48"/>
  <c r="C111" i="48"/>
  <c r="B111" i="48"/>
  <c r="G109" i="48"/>
  <c r="F109" i="48"/>
  <c r="F102" i="48"/>
  <c r="E109" i="48"/>
  <c r="D109" i="48"/>
  <c r="C109" i="48"/>
  <c r="B109" i="48"/>
  <c r="B102" i="48"/>
  <c r="G103" i="48"/>
  <c r="G102" i="48" s="1"/>
  <c r="F103" i="48"/>
  <c r="E103" i="48"/>
  <c r="D103" i="48"/>
  <c r="D102" i="48" s="1"/>
  <c r="C103" i="48"/>
  <c r="B103" i="48"/>
  <c r="G100" i="48"/>
  <c r="F100" i="48"/>
  <c r="E100" i="48"/>
  <c r="D100" i="48"/>
  <c r="C100" i="48"/>
  <c r="B100" i="48"/>
  <c r="G92" i="48"/>
  <c r="F92" i="48"/>
  <c r="F83" i="48" s="1"/>
  <c r="F82" i="48" s="1"/>
  <c r="E92" i="48"/>
  <c r="D92" i="48"/>
  <c r="C92" i="48"/>
  <c r="B92" i="48"/>
  <c r="G84" i="48"/>
  <c r="G83" i="48" s="1"/>
  <c r="F84" i="48"/>
  <c r="E84" i="48"/>
  <c r="E83" i="48" s="1"/>
  <c r="E82" i="48" s="1"/>
  <c r="D84" i="48"/>
  <c r="D83" i="48"/>
  <c r="C84" i="48"/>
  <c r="C83" i="48" s="1"/>
  <c r="B84" i="48"/>
  <c r="B83" i="48" s="1"/>
  <c r="B82" i="48" s="1"/>
  <c r="G80" i="48"/>
  <c r="F80" i="48"/>
  <c r="E80" i="48"/>
  <c r="D80" i="48"/>
  <c r="C80" i="48"/>
  <c r="B80" i="48"/>
  <c r="G70" i="48"/>
  <c r="F70" i="48"/>
  <c r="E70" i="48"/>
  <c r="D70" i="48"/>
  <c r="C70" i="48"/>
  <c r="B70" i="48"/>
  <c r="G65" i="48"/>
  <c r="F65" i="48"/>
  <c r="E65" i="48"/>
  <c r="D65" i="48"/>
  <c r="C65" i="48"/>
  <c r="B65" i="48"/>
  <c r="G56" i="48"/>
  <c r="F56" i="48"/>
  <c r="E56" i="48"/>
  <c r="E47" i="48" s="1"/>
  <c r="D56" i="48"/>
  <c r="C56" i="48"/>
  <c r="B56" i="48"/>
  <c r="G48" i="48"/>
  <c r="G47" i="48" s="1"/>
  <c r="F48" i="48"/>
  <c r="E48" i="48"/>
  <c r="D48" i="48"/>
  <c r="C48" i="48"/>
  <c r="C47" i="48" s="1"/>
  <c r="C7" i="48" s="1"/>
  <c r="B48" i="48"/>
  <c r="G45" i="48"/>
  <c r="G8" i="48" s="1"/>
  <c r="G7" i="48" s="1"/>
  <c r="F45" i="48"/>
  <c r="E45" i="48"/>
  <c r="D45" i="48"/>
  <c r="D8" i="48" s="1"/>
  <c r="D7" i="48" s="1"/>
  <c r="C45" i="48"/>
  <c r="B45" i="48"/>
  <c r="G9" i="48"/>
  <c r="F9" i="48"/>
  <c r="E9" i="48"/>
  <c r="E8" i="48" s="1"/>
  <c r="D9" i="48"/>
  <c r="C9" i="48"/>
  <c r="B9" i="48"/>
  <c r="B8" i="48" s="1"/>
  <c r="B7" i="48" s="1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20" i="46"/>
  <c r="F20" i="46"/>
  <c r="E20" i="46"/>
  <c r="D20" i="46"/>
  <c r="D18" i="46" s="1"/>
  <c r="C20" i="46"/>
  <c r="B20" i="46"/>
  <c r="A20" i="46"/>
  <c r="G19" i="46"/>
  <c r="G18" i="46" s="1"/>
  <c r="F19" i="46"/>
  <c r="F18" i="46" s="1"/>
  <c r="E19" i="46"/>
  <c r="E18" i="46"/>
  <c r="D19" i="46"/>
  <c r="C19" i="46"/>
  <c r="C18" i="46" s="1"/>
  <c r="B19" i="46"/>
  <c r="A19" i="46"/>
  <c r="G17" i="46"/>
  <c r="F17" i="46"/>
  <c r="E17" i="46"/>
  <c r="D17" i="46"/>
  <c r="C17" i="46"/>
  <c r="B17" i="46"/>
  <c r="A14" i="46"/>
  <c r="A13" i="46"/>
  <c r="G11" i="46"/>
  <c r="F11" i="46"/>
  <c r="E11" i="46"/>
  <c r="D11" i="46"/>
  <c r="C11" i="46"/>
  <c r="B11" i="46"/>
  <c r="A8" i="46"/>
  <c r="A7" i="46"/>
  <c r="G5" i="46"/>
  <c r="F5" i="46"/>
  <c r="E5" i="46"/>
  <c r="D5" i="46"/>
  <c r="C5" i="46"/>
  <c r="B5" i="46"/>
  <c r="G20" i="43"/>
  <c r="F20" i="43"/>
  <c r="F18" i="43" s="1"/>
  <c r="E20" i="43"/>
  <c r="D20" i="43"/>
  <c r="C20" i="43"/>
  <c r="B20" i="43"/>
  <c r="A20" i="43"/>
  <c r="G19" i="43"/>
  <c r="G18" i="43"/>
  <c r="F19" i="43"/>
  <c r="E19" i="43"/>
  <c r="E18" i="43" s="1"/>
  <c r="D19" i="43"/>
  <c r="C19" i="43"/>
  <c r="B19" i="43"/>
  <c r="A19" i="43"/>
  <c r="C18" i="43"/>
  <c r="B18" i="43"/>
  <c r="G17" i="43"/>
  <c r="F17" i="43"/>
  <c r="E17" i="43"/>
  <c r="D17" i="43"/>
  <c r="C17" i="43"/>
  <c r="B17" i="43"/>
  <c r="A14" i="43"/>
  <c r="A13" i="43"/>
  <c r="G11" i="43"/>
  <c r="F11" i="43"/>
  <c r="E11" i="43"/>
  <c r="D11" i="43"/>
  <c r="C11" i="43"/>
  <c r="B11" i="43"/>
  <c r="A8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D17" i="36"/>
  <c r="C17" i="36"/>
  <c r="B17" i="36"/>
  <c r="B8" i="36" s="1"/>
  <c r="D9" i="36"/>
  <c r="D8" i="36"/>
  <c r="C9" i="36"/>
  <c r="C8" i="36" s="1"/>
  <c r="B9" i="36"/>
  <c r="A3" i="36"/>
  <c r="A2" i="36"/>
  <c r="A1" i="36"/>
  <c r="D7" i="35"/>
  <c r="C7" i="35"/>
  <c r="B7" i="35"/>
  <c r="A2" i="35"/>
  <c r="D111" i="31"/>
  <c r="C111" i="31"/>
  <c r="B111" i="31"/>
  <c r="D108" i="31"/>
  <c r="C108" i="31"/>
  <c r="B108" i="31"/>
  <c r="D104" i="31"/>
  <c r="C104" i="31"/>
  <c r="B104" i="31"/>
  <c r="D97" i="31"/>
  <c r="D96" i="31" s="1"/>
  <c r="C97" i="31"/>
  <c r="C96" i="31" s="1"/>
  <c r="B97" i="31"/>
  <c r="B96" i="31" s="1"/>
  <c r="D94" i="31"/>
  <c r="C94" i="31"/>
  <c r="B94" i="31"/>
  <c r="D86" i="31"/>
  <c r="C86" i="31"/>
  <c r="B86" i="31"/>
  <c r="B64" i="31"/>
  <c r="B63" i="31" s="1"/>
  <c r="D81" i="31"/>
  <c r="C81" i="31"/>
  <c r="B81" i="31"/>
  <c r="D73" i="31"/>
  <c r="C73" i="31"/>
  <c r="C64" i="31" s="1"/>
  <c r="C63" i="31" s="1"/>
  <c r="C7" i="31" s="1"/>
  <c r="B73" i="31"/>
  <c r="D65" i="31"/>
  <c r="D64" i="31" s="1"/>
  <c r="D63" i="31" s="1"/>
  <c r="C65" i="31"/>
  <c r="B65" i="31"/>
  <c r="D61" i="31"/>
  <c r="C61" i="31"/>
  <c r="B61" i="31"/>
  <c r="B46" i="31" s="1"/>
  <c r="D53" i="31"/>
  <c r="C53" i="31"/>
  <c r="B53" i="31"/>
  <c r="D47" i="31"/>
  <c r="D46" i="31" s="1"/>
  <c r="C47" i="31"/>
  <c r="C46" i="31" s="1"/>
  <c r="B47" i="31"/>
  <c r="D44" i="31"/>
  <c r="C44" i="31"/>
  <c r="B44" i="31"/>
  <c r="D10" i="31"/>
  <c r="D9" i="31" s="1"/>
  <c r="C10" i="31"/>
  <c r="B10" i="31"/>
  <c r="D111" i="30"/>
  <c r="C111" i="30"/>
  <c r="C96" i="30" s="1"/>
  <c r="B111" i="30"/>
  <c r="D108" i="30"/>
  <c r="C108" i="30"/>
  <c r="B108" i="30"/>
  <c r="D104" i="30"/>
  <c r="C104" i="30"/>
  <c r="B104" i="30"/>
  <c r="D97" i="30"/>
  <c r="D96" i="30" s="1"/>
  <c r="C97" i="30"/>
  <c r="B97" i="30"/>
  <c r="D94" i="30"/>
  <c r="C94" i="30"/>
  <c r="B94" i="30"/>
  <c r="D86" i="30"/>
  <c r="D79" i="30" s="1"/>
  <c r="D78" i="30" s="1"/>
  <c r="C86" i="30"/>
  <c r="B86" i="30"/>
  <c r="B79" i="30" s="1"/>
  <c r="B78" i="30" s="1"/>
  <c r="D80" i="30"/>
  <c r="C80" i="30"/>
  <c r="B80" i="30"/>
  <c r="D76" i="30"/>
  <c r="C76" i="30"/>
  <c r="B76" i="30"/>
  <c r="D68" i="30"/>
  <c r="C68" i="30"/>
  <c r="B68" i="30"/>
  <c r="D63" i="30"/>
  <c r="C63" i="30"/>
  <c r="B63" i="30"/>
  <c r="D55" i="30"/>
  <c r="D46" i="30" s="1"/>
  <c r="C55" i="30"/>
  <c r="C46" i="30" s="1"/>
  <c r="B55" i="30"/>
  <c r="B46" i="30" s="1"/>
  <c r="B8" i="30" s="1"/>
  <c r="D47" i="30"/>
  <c r="C47" i="30"/>
  <c r="B47" i="30"/>
  <c r="D44" i="30"/>
  <c r="C44" i="30"/>
  <c r="B44" i="30"/>
  <c r="D10" i="30"/>
  <c r="D9" i="30" s="1"/>
  <c r="D8" i="30" s="1"/>
  <c r="D7" i="30" s="1"/>
  <c r="C10" i="30"/>
  <c r="C9" i="30" s="1"/>
  <c r="B10" i="30"/>
  <c r="B9" i="30"/>
  <c r="D23" i="29"/>
  <c r="C23" i="29"/>
  <c r="B23" i="29"/>
  <c r="D19" i="29"/>
  <c r="D18" i="29" s="1"/>
  <c r="D7" i="29" s="1"/>
  <c r="C19" i="29"/>
  <c r="C18" i="29" s="1"/>
  <c r="B19" i="29"/>
  <c r="B18" i="29"/>
  <c r="D12" i="29"/>
  <c r="C12" i="29"/>
  <c r="B12" i="29"/>
  <c r="D9" i="29"/>
  <c r="C9" i="29"/>
  <c r="C8" i="29" s="1"/>
  <c r="B9" i="29"/>
  <c r="B8" i="29"/>
  <c r="B7" i="29" s="1"/>
  <c r="A2" i="29"/>
  <c r="N35" i="28"/>
  <c r="M35" i="28"/>
  <c r="M26" i="28" s="1"/>
  <c r="L35" i="28"/>
  <c r="L26" i="28" s="1"/>
  <c r="K35" i="28"/>
  <c r="J35" i="28"/>
  <c r="I35" i="28"/>
  <c r="H35" i="28"/>
  <c r="G35" i="28"/>
  <c r="F35" i="28"/>
  <c r="E35" i="28"/>
  <c r="D35" i="28"/>
  <c r="C35" i="28"/>
  <c r="B35" i="28"/>
  <c r="N27" i="28"/>
  <c r="N26" i="28" s="1"/>
  <c r="M27" i="28"/>
  <c r="L27" i="28"/>
  <c r="K27" i="28"/>
  <c r="K26" i="28" s="1"/>
  <c r="J27" i="28"/>
  <c r="J26" i="28" s="1"/>
  <c r="I27" i="28"/>
  <c r="I26" i="28" s="1"/>
  <c r="H27" i="28"/>
  <c r="H26" i="28" s="1"/>
  <c r="G27" i="28"/>
  <c r="F27" i="28"/>
  <c r="F26" i="28"/>
  <c r="E27" i="28"/>
  <c r="D27" i="28"/>
  <c r="D26" i="28" s="1"/>
  <c r="C27" i="28"/>
  <c r="C26" i="28" s="1"/>
  <c r="B27" i="28"/>
  <c r="G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H32" i="26"/>
  <c r="G32" i="26"/>
  <c r="F32" i="26"/>
  <c r="E32" i="26"/>
  <c r="D32" i="26"/>
  <c r="C32" i="26"/>
  <c r="B32" i="26"/>
  <c r="H25" i="26"/>
  <c r="H24" i="26" s="1"/>
  <c r="G25" i="26"/>
  <c r="G24" i="26" s="1"/>
  <c r="F25" i="26"/>
  <c r="F24" i="26" s="1"/>
  <c r="E25" i="26"/>
  <c r="E24" i="26" s="1"/>
  <c r="D25" i="26"/>
  <c r="C25" i="26"/>
  <c r="C24" i="26" s="1"/>
  <c r="B25" i="26"/>
  <c r="B24" i="26" s="1"/>
  <c r="D24" i="26"/>
  <c r="H8" i="26"/>
  <c r="G8" i="26"/>
  <c r="F8" i="26"/>
  <c r="E8" i="26"/>
  <c r="D8" i="26"/>
  <c r="C8" i="26"/>
  <c r="B8" i="26"/>
  <c r="D31" i="25"/>
  <c r="D23" i="25" s="1"/>
  <c r="C31" i="25"/>
  <c r="B31" i="25"/>
  <c r="B23" i="25" s="1"/>
  <c r="D24" i="25"/>
  <c r="C24" i="25"/>
  <c r="C23" i="25" s="1"/>
  <c r="B24" i="25"/>
  <c r="B21" i="25"/>
  <c r="D7" i="25"/>
  <c r="H27" i="21"/>
  <c r="G27" i="21"/>
  <c r="F27" i="21"/>
  <c r="E27" i="21"/>
  <c r="D27" i="21"/>
  <c r="C27" i="21"/>
  <c r="B27" i="21"/>
  <c r="H21" i="21"/>
  <c r="H20" i="21"/>
  <c r="G21" i="21"/>
  <c r="G20" i="21" s="1"/>
  <c r="F21" i="21"/>
  <c r="F20" i="21" s="1"/>
  <c r="E21" i="21"/>
  <c r="D21" i="21"/>
  <c r="D20" i="21" s="1"/>
  <c r="C21" i="21"/>
  <c r="B21" i="21"/>
  <c r="C20" i="21"/>
  <c r="B20" i="21"/>
  <c r="H7" i="21"/>
  <c r="G7" i="21"/>
  <c r="F7" i="21"/>
  <c r="E7" i="21"/>
  <c r="D7" i="21"/>
  <c r="C7" i="21"/>
  <c r="B7" i="21"/>
  <c r="D29" i="20"/>
  <c r="D22" i="20" s="1"/>
  <c r="C29" i="20"/>
  <c r="C22" i="20" s="1"/>
  <c r="B29" i="20"/>
  <c r="D23" i="20"/>
  <c r="C23" i="20"/>
  <c r="B23" i="20"/>
  <c r="B22" i="20"/>
  <c r="B20" i="20"/>
  <c r="D7" i="20"/>
  <c r="C7" i="20"/>
  <c r="B7" i="20"/>
  <c r="D18" i="18"/>
  <c r="C18" i="18"/>
  <c r="C14" i="18" s="1"/>
  <c r="B18" i="18"/>
  <c r="B14" i="18" s="1"/>
  <c r="D15" i="18"/>
  <c r="D14" i="18"/>
  <c r="C15" i="18"/>
  <c r="B15" i="18"/>
  <c r="D9" i="18"/>
  <c r="C9" i="18"/>
  <c r="B9" i="18"/>
  <c r="B7" i="18" s="1"/>
  <c r="A9" i="18"/>
  <c r="D8" i="18"/>
  <c r="C8" i="18"/>
  <c r="B8" i="18"/>
  <c r="A8" i="18"/>
  <c r="D7" i="18"/>
  <c r="C7" i="18"/>
  <c r="A2" i="18"/>
  <c r="D6" i="17"/>
  <c r="C6" i="17"/>
  <c r="B6" i="17"/>
  <c r="A2" i="17"/>
  <c r="D18" i="13"/>
  <c r="C18" i="13"/>
  <c r="B18" i="13"/>
  <c r="D12" i="13"/>
  <c r="C12" i="13"/>
  <c r="B12" i="13"/>
  <c r="D6" i="13"/>
  <c r="C6" i="13"/>
  <c r="B6" i="13"/>
  <c r="D20" i="12"/>
  <c r="C20" i="12"/>
  <c r="B20" i="12"/>
  <c r="A20" i="12"/>
  <c r="D19" i="12"/>
  <c r="D18" i="12" s="1"/>
  <c r="C19" i="12"/>
  <c r="C18" i="12" s="1"/>
  <c r="B19" i="12"/>
  <c r="B18" i="12" s="1"/>
  <c r="A19" i="12"/>
  <c r="A18" i="12"/>
  <c r="D17" i="12"/>
  <c r="C17" i="12"/>
  <c r="B17" i="12"/>
  <c r="A14" i="12"/>
  <c r="A13" i="12"/>
  <c r="A12" i="12"/>
  <c r="D11" i="12"/>
  <c r="C11" i="12"/>
  <c r="B11" i="12"/>
  <c r="A8" i="12"/>
  <c r="A7" i="12"/>
  <c r="A6" i="12"/>
  <c r="D5" i="12"/>
  <c r="C5" i="12"/>
  <c r="B5" i="12"/>
  <c r="D18" i="11"/>
  <c r="C18" i="11"/>
  <c r="B18" i="11"/>
  <c r="D12" i="11"/>
  <c r="C12" i="11"/>
  <c r="B12" i="11"/>
  <c r="D10" i="11"/>
  <c r="A10" i="11"/>
  <c r="D6" i="11"/>
  <c r="C6" i="11"/>
  <c r="B6" i="11"/>
  <c r="D110" i="8"/>
  <c r="C110" i="8"/>
  <c r="B110" i="8"/>
  <c r="D107" i="8"/>
  <c r="C107" i="8"/>
  <c r="B107" i="8"/>
  <c r="D103" i="8"/>
  <c r="C103" i="8"/>
  <c r="B103" i="8"/>
  <c r="D96" i="8"/>
  <c r="D95" i="8" s="1"/>
  <c r="C96" i="8"/>
  <c r="C95" i="8" s="1"/>
  <c r="B96" i="8"/>
  <c r="B95" i="8" s="1"/>
  <c r="D93" i="8"/>
  <c r="C93" i="8"/>
  <c r="B93" i="8"/>
  <c r="D85" i="8"/>
  <c r="C85" i="8"/>
  <c r="B85" i="8"/>
  <c r="B78" i="8" s="1"/>
  <c r="B77" i="8" s="1"/>
  <c r="D79" i="8"/>
  <c r="C79" i="8"/>
  <c r="C78" i="8" s="1"/>
  <c r="C77" i="8" s="1"/>
  <c r="B79" i="8"/>
  <c r="D75" i="8"/>
  <c r="C75" i="8"/>
  <c r="B75" i="8"/>
  <c r="D67" i="8"/>
  <c r="C67" i="8"/>
  <c r="B67" i="8"/>
  <c r="D62" i="8"/>
  <c r="D45" i="8" s="1"/>
  <c r="D7" i="8" s="1"/>
  <c r="C62" i="8"/>
  <c r="B62" i="8"/>
  <c r="D54" i="8"/>
  <c r="C54" i="8"/>
  <c r="B54" i="8"/>
  <c r="D46" i="8"/>
  <c r="C46" i="8"/>
  <c r="C45" i="8" s="1"/>
  <c r="B46" i="8"/>
  <c r="B45" i="8" s="1"/>
  <c r="D43" i="8"/>
  <c r="C43" i="8"/>
  <c r="B43" i="8"/>
  <c r="D9" i="8"/>
  <c r="C9" i="8"/>
  <c r="C8" i="8" s="1"/>
  <c r="C7" i="8" s="1"/>
  <c r="C6" i="8" s="1"/>
  <c r="B9" i="8"/>
  <c r="B8" i="8" s="1"/>
  <c r="B7" i="8" s="1"/>
  <c r="B6" i="8" s="1"/>
  <c r="D110" i="7"/>
  <c r="C110" i="7"/>
  <c r="B110" i="7"/>
  <c r="D107" i="7"/>
  <c r="C107" i="7"/>
  <c r="B107" i="7"/>
  <c r="D103" i="7"/>
  <c r="C103" i="7"/>
  <c r="B103" i="7"/>
  <c r="D96" i="7"/>
  <c r="C96" i="7"/>
  <c r="B96" i="7"/>
  <c r="B95" i="7" s="1"/>
  <c r="D93" i="7"/>
  <c r="D78" i="7" s="1"/>
  <c r="D77" i="7" s="1"/>
  <c r="C93" i="7"/>
  <c r="B93" i="7"/>
  <c r="B78" i="7" s="1"/>
  <c r="D85" i="7"/>
  <c r="C85" i="7"/>
  <c r="B85" i="7"/>
  <c r="D79" i="7"/>
  <c r="C79" i="7"/>
  <c r="C78" i="7" s="1"/>
  <c r="C77" i="7" s="1"/>
  <c r="B79" i="7"/>
  <c r="D75" i="7"/>
  <c r="C75" i="7"/>
  <c r="C45" i="7" s="1"/>
  <c r="B75" i="7"/>
  <c r="D67" i="7"/>
  <c r="C67" i="7"/>
  <c r="B67" i="7"/>
  <c r="D62" i="7"/>
  <c r="C62" i="7"/>
  <c r="B62" i="7"/>
  <c r="D54" i="7"/>
  <c r="D45" i="7" s="1"/>
  <c r="C54" i="7"/>
  <c r="B54" i="7"/>
  <c r="D46" i="7"/>
  <c r="C46" i="7"/>
  <c r="B46" i="7"/>
  <c r="D43" i="7"/>
  <c r="D8" i="7" s="1"/>
  <c r="D7" i="7" s="1"/>
  <c r="D6" i="7" s="1"/>
  <c r="C43" i="7"/>
  <c r="C8" i="7" s="1"/>
  <c r="B43" i="7"/>
  <c r="B8" i="7" s="1"/>
  <c r="B7" i="7" s="1"/>
  <c r="D9" i="7"/>
  <c r="C9" i="7"/>
  <c r="B9" i="7"/>
  <c r="D110" i="6"/>
  <c r="C110" i="6"/>
  <c r="C95" i="6" s="1"/>
  <c r="B110" i="6"/>
  <c r="D107" i="6"/>
  <c r="C107" i="6"/>
  <c r="B107" i="6"/>
  <c r="D103" i="6"/>
  <c r="C103" i="6"/>
  <c r="B103" i="6"/>
  <c r="B95" i="6" s="1"/>
  <c r="D96" i="6"/>
  <c r="D95" i="6" s="1"/>
  <c r="C96" i="6"/>
  <c r="B96" i="6"/>
  <c r="D93" i="6"/>
  <c r="C93" i="6"/>
  <c r="B93" i="6"/>
  <c r="D85" i="6"/>
  <c r="C85" i="6"/>
  <c r="B85" i="6"/>
  <c r="D80" i="6"/>
  <c r="C80" i="6"/>
  <c r="B80" i="6"/>
  <c r="D72" i="6"/>
  <c r="C72" i="6"/>
  <c r="B72" i="6"/>
  <c r="B63" i="6" s="1"/>
  <c r="B62" i="6" s="1"/>
  <c r="D64" i="6"/>
  <c r="D63" i="6" s="1"/>
  <c r="D62" i="6" s="1"/>
  <c r="D6" i="6" s="1"/>
  <c r="C64" i="6"/>
  <c r="C63" i="6" s="1"/>
  <c r="C62" i="6" s="1"/>
  <c r="B64" i="6"/>
  <c r="D60" i="6"/>
  <c r="C60" i="6"/>
  <c r="B60" i="6"/>
  <c r="D52" i="6"/>
  <c r="C52" i="6"/>
  <c r="B52" i="6"/>
  <c r="B45" i="6" s="1"/>
  <c r="D46" i="6"/>
  <c r="D45" i="6" s="1"/>
  <c r="D7" i="6" s="1"/>
  <c r="C46" i="6"/>
  <c r="B46" i="6"/>
  <c r="D43" i="6"/>
  <c r="C43" i="6"/>
  <c r="B43" i="6"/>
  <c r="D9" i="6"/>
  <c r="C9" i="6"/>
  <c r="C8" i="6" s="1"/>
  <c r="C7" i="6" s="1"/>
  <c r="B9" i="6"/>
  <c r="B8" i="6" s="1"/>
  <c r="D4" i="6"/>
  <c r="D110" i="5"/>
  <c r="C110" i="5"/>
  <c r="B110" i="5"/>
  <c r="D107" i="5"/>
  <c r="C107" i="5"/>
  <c r="B107" i="5"/>
  <c r="D103" i="5"/>
  <c r="D95" i="5" s="1"/>
  <c r="C103" i="5"/>
  <c r="B103" i="5"/>
  <c r="D96" i="5"/>
  <c r="C96" i="5"/>
  <c r="B96" i="5"/>
  <c r="B95" i="5" s="1"/>
  <c r="D93" i="5"/>
  <c r="C93" i="5"/>
  <c r="B93" i="5"/>
  <c r="B63" i="5" s="1"/>
  <c r="D85" i="5"/>
  <c r="C85" i="5"/>
  <c r="B85" i="5"/>
  <c r="D80" i="5"/>
  <c r="C80" i="5"/>
  <c r="B80" i="5"/>
  <c r="D72" i="5"/>
  <c r="D63" i="5" s="1"/>
  <c r="D62" i="5" s="1"/>
  <c r="C72" i="5"/>
  <c r="C63" i="5" s="1"/>
  <c r="C62" i="5" s="1"/>
  <c r="B72" i="5"/>
  <c r="D64" i="5"/>
  <c r="C64" i="5"/>
  <c r="B64" i="5"/>
  <c r="D60" i="5"/>
  <c r="C60" i="5"/>
  <c r="B60" i="5"/>
  <c r="D52" i="5"/>
  <c r="D45" i="5" s="1"/>
  <c r="C52" i="5"/>
  <c r="B52" i="5"/>
  <c r="D46" i="5"/>
  <c r="C46" i="5"/>
  <c r="C45" i="5" s="1"/>
  <c r="B46" i="5"/>
  <c r="D43" i="5"/>
  <c r="D8" i="5" s="1"/>
  <c r="D7" i="5" s="1"/>
  <c r="C43" i="5"/>
  <c r="C8" i="5" s="1"/>
  <c r="C7" i="5" s="1"/>
  <c r="B43" i="5"/>
  <c r="D9" i="5"/>
  <c r="C9" i="5"/>
  <c r="B9" i="5"/>
  <c r="D8" i="49"/>
  <c r="B47" i="49"/>
  <c r="B7" i="49"/>
  <c r="F47" i="49"/>
  <c r="D83" i="49"/>
  <c r="C8" i="48"/>
  <c r="B47" i="48"/>
  <c r="F47" i="48"/>
  <c r="D47" i="48"/>
  <c r="F8" i="48"/>
  <c r="F7" i="48" s="1"/>
  <c r="F6" i="48" s="1"/>
  <c r="B9" i="31"/>
  <c r="B8" i="31" s="1"/>
  <c r="B45" i="7"/>
  <c r="C95" i="7"/>
  <c r="D95" i="7"/>
  <c r="D8" i="8"/>
  <c r="D78" i="8"/>
  <c r="D8" i="6"/>
  <c r="C45" i="6"/>
  <c r="B8" i="5"/>
  <c r="C95" i="5"/>
  <c r="B45" i="5"/>
  <c r="G14" i="46"/>
  <c r="C14" i="46"/>
  <c r="F13" i="46"/>
  <c r="F12" i="46" s="1"/>
  <c r="B13" i="46"/>
  <c r="B12" i="46"/>
  <c r="E8" i="46"/>
  <c r="E6" i="46" s="1"/>
  <c r="D7" i="46"/>
  <c r="D6" i="46" s="1"/>
  <c r="E14" i="43"/>
  <c r="D13" i="43"/>
  <c r="D12" i="43" s="1"/>
  <c r="G8" i="43"/>
  <c r="G6" i="43" s="1"/>
  <c r="C8" i="43"/>
  <c r="F7" i="43"/>
  <c r="B7" i="43"/>
  <c r="B6" i="43"/>
  <c r="F14" i="46"/>
  <c r="B14" i="46"/>
  <c r="E13" i="46"/>
  <c r="D8" i="46"/>
  <c r="G7" i="46"/>
  <c r="G6" i="46"/>
  <c r="C7" i="46"/>
  <c r="C6" i="46" s="1"/>
  <c r="D14" i="43"/>
  <c r="G13" i="43"/>
  <c r="C13" i="43"/>
  <c r="C12" i="43" s="1"/>
  <c r="F8" i="43"/>
  <c r="B8" i="43"/>
  <c r="E7" i="43"/>
  <c r="E6" i="43" s="1"/>
  <c r="D14" i="12"/>
  <c r="B14" i="12"/>
  <c r="E14" i="46"/>
  <c r="D13" i="46"/>
  <c r="B8" i="46"/>
  <c r="B7" i="46"/>
  <c r="B6" i="46"/>
  <c r="C14" i="43"/>
  <c r="E13" i="43"/>
  <c r="E12" i="43"/>
  <c r="D8" i="43"/>
  <c r="C7" i="43"/>
  <c r="C6" i="43" s="1"/>
  <c r="D13" i="12"/>
  <c r="D12" i="12" s="1"/>
  <c r="C7" i="12"/>
  <c r="D14" i="46"/>
  <c r="C13" i="46"/>
  <c r="C12" i="46"/>
  <c r="G8" i="46"/>
  <c r="B14" i="43"/>
  <c r="B13" i="43"/>
  <c r="B12" i="43"/>
  <c r="F8" i="46"/>
  <c r="F7" i="46"/>
  <c r="F6" i="46"/>
  <c r="G14" i="43"/>
  <c r="G12" i="43" s="1"/>
  <c r="G7" i="43"/>
  <c r="E8" i="43"/>
  <c r="B8" i="12"/>
  <c r="E7" i="46"/>
  <c r="F14" i="43"/>
  <c r="C14" i="12"/>
  <c r="C12" i="12" s="1"/>
  <c r="C13" i="12"/>
  <c r="G13" i="46"/>
  <c r="D7" i="43"/>
  <c r="B13" i="12"/>
  <c r="B12" i="12" s="1"/>
  <c r="D7" i="12"/>
  <c r="B7" i="12"/>
  <c r="B6" i="12" s="1"/>
  <c r="C8" i="12"/>
  <c r="C6" i="12" s="1"/>
  <c r="F13" i="43"/>
  <c r="F12" i="43" s="1"/>
  <c r="D5" i="35"/>
  <c r="N23" i="28"/>
  <c r="N7" i="28"/>
  <c r="N4" i="28"/>
  <c r="N4" i="27"/>
  <c r="E8" i="56"/>
  <c r="D6" i="36"/>
  <c r="H17" i="21"/>
  <c r="H4" i="21"/>
  <c r="D4" i="17"/>
  <c r="D4" i="53"/>
  <c r="I4" i="51"/>
  <c r="D5" i="29"/>
  <c r="H21" i="26"/>
  <c r="H5" i="26"/>
  <c r="D12" i="18"/>
  <c r="D5" i="18"/>
  <c r="D8" i="12"/>
  <c r="D6" i="12" s="1"/>
  <c r="C8" i="46"/>
  <c r="E20" i="21"/>
  <c r="D8" i="29"/>
  <c r="C79" i="30"/>
  <c r="C9" i="31"/>
  <c r="C8" i="31" s="1"/>
  <c r="B18" i="46"/>
  <c r="D10" i="13"/>
  <c r="A10" i="13"/>
  <c r="E26" i="28"/>
  <c r="B96" i="30"/>
  <c r="D18" i="43"/>
  <c r="B7" i="5"/>
  <c r="D6" i="43"/>
  <c r="D12" i="46"/>
  <c r="G12" i="46"/>
  <c r="E12" i="46"/>
  <c r="F6" i="43"/>
  <c r="D6" i="5" l="1"/>
  <c r="C6" i="48"/>
  <c r="F6" i="49"/>
  <c r="E82" i="49"/>
  <c r="G4" i="40"/>
  <c r="A4" i="40" s="1"/>
  <c r="D4" i="13"/>
  <c r="A4" i="13" s="1"/>
  <c r="G4" i="47"/>
  <c r="D4" i="11"/>
  <c r="A4" i="11" s="1"/>
  <c r="D4" i="5"/>
  <c r="B6" i="48"/>
  <c r="G82" i="48"/>
  <c r="D6" i="49"/>
  <c r="D77" i="8"/>
  <c r="D6" i="8" s="1"/>
  <c r="F82" i="49"/>
  <c r="B7" i="31"/>
  <c r="C6" i="49"/>
  <c r="B6" i="7"/>
  <c r="B77" i="7"/>
  <c r="C7" i="29"/>
  <c r="D7" i="31"/>
  <c r="E7" i="48"/>
  <c r="E6" i="48" s="1"/>
  <c r="G6" i="48"/>
  <c r="C82" i="48"/>
  <c r="B82" i="49"/>
  <c r="B6" i="49" s="1"/>
  <c r="C78" i="30"/>
  <c r="D82" i="49"/>
  <c r="C6" i="5"/>
  <c r="B62" i="5"/>
  <c r="B6" i="5" s="1"/>
  <c r="B7" i="6"/>
  <c r="B6" i="6" s="1"/>
  <c r="C6" i="6"/>
  <c r="C7" i="7"/>
  <c r="C6" i="7" s="1"/>
  <c r="C8" i="30"/>
  <c r="C7" i="30" s="1"/>
  <c r="B7" i="30"/>
  <c r="D8" i="31"/>
  <c r="D82" i="48"/>
  <c r="D6" i="48" s="1"/>
  <c r="E7" i="49"/>
  <c r="E6" i="49" s="1"/>
</calcChain>
</file>

<file path=xl/sharedStrings.xml><?xml version="1.0" encoding="utf-8"?>
<sst xmlns="http://schemas.openxmlformats.org/spreadsheetml/2006/main" count="1343" uniqueCount="354">
  <si>
    <t>Облігації Укравтодору (5 - річні)</t>
  </si>
  <si>
    <t>ЄВРО</t>
  </si>
  <si>
    <t>28.02.2022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</si>
  <si>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</si>
  <si>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</si>
  <si>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</si>
  <si>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</si>
  <si>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</si>
  <si>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</si>
  <si>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</si>
  <si>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</si>
  <si>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</si>
  <si>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</si>
  <si>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</si>
  <si>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</si>
  <si>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</si>
  <si>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</si>
  <si>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</si>
  <si>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</si>
  <si>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</si>
  <si>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</si>
  <si>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</si>
  <si>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Великобританія</t>
  </si>
  <si>
    <t>Японія</t>
  </si>
  <si>
    <t>Анг. фунт стерлінгів</t>
  </si>
  <si>
    <t>ОВДП (16 - річні)</t>
  </si>
  <si>
    <t xml:space="preserve">            ОВДП (26 -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</si>
  <si>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</si>
  <si>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</si>
  <si>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</si>
  <si>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</si>
  <si>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</si>
  <si>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</si>
  <si>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</si>
  <si>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</si>
  <si>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</si>
  <si>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</si>
  <si>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</si>
  <si>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</si>
  <si>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</si>
  <si>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</si>
  <si>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2027-13.05.2062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</si>
  <si>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</si>
  <si>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</si>
  <si>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</si>
  <si>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</si>
  <si>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</si>
  <si>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</si>
  <si>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</si>
  <si>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</si>
  <si>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</si>
  <si>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aa967d93-7483-4429-9de0-16d4ce81a593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</si>
  <si>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</si>
  <si>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</si>
  <si>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</si>
  <si>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</si>
  <si>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</si>
  <si>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</si>
  <si>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</si>
  <si>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</si>
  <si>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</si>
  <si>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</si>
  <si>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</si>
  <si>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</si>
  <si>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</si>
  <si>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</si>
  <si>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</si>
  <si>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</si>
  <si>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</si>
  <si>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</si>
  <si>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</si>
  <si>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</si>
  <si>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</si>
  <si>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</si>
  <si>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</si>
  <si>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</si>
  <si>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</si>
  <si>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</si>
  <si>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</si>
  <si>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</si>
  <si>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</si>
  <si>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</si>
  <si>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</si>
  <si>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</si>
  <si>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</si>
  <si>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</si>
  <si>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</si>
  <si>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 xml:space="preserve">            ОВДП (12 - річні)</t>
  </si>
  <si>
    <t>ОВДП (8 -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</si>
  <si>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</si>
  <si>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</si>
  <si>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</si>
  <si>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</si>
  <si>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</si>
  <si>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</si>
  <si>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</si>
  <si>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</si>
  <si>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</si>
  <si>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</si>
  <si>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</si>
  <si>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</si>
  <si>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</si>
  <si>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</si>
  <si>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Державні цінні папери</t>
  </si>
  <si>
    <t>Польща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</si>
  <si>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</si>
  <si>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</si>
  <si>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</si>
  <si>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</si>
  <si>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</si>
  <si>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</si>
  <si>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</si>
  <si>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</si>
  <si>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</si>
  <si>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</si>
  <si>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</si>
  <si>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</si>
  <si>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</si>
  <si>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</si>
  <si>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</si>
  <si>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</si>
  <si>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</si>
  <si>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</si>
  <si>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</si>
  <si>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</si>
  <si>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</si>
  <si>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</si>
  <si>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</si>
  <si>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</si>
  <si>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</si>
  <si>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</si>
  <si>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</si>
  <si>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</si>
  <si>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</si>
  <si>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</si>
  <si>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2022.02.28-2022.12.31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</si>
  <si>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</si>
  <si>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</si>
  <si>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</si>
  <si>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</si>
  <si>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</si>
  <si>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</si>
  <si>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</si>
  <si>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</si>
  <si>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</si>
  <si>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</si>
  <si>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</si>
  <si>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</si>
  <si>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</si>
  <si>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</si>
  <si>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</si>
  <si>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</si>
  <si>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</si>
  <si>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</si>
  <si>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</si>
  <si>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</si>
  <si>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</si>
  <si>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Європейський Союз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</si>
  <si>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</si>
  <si>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</si>
  <si>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</si>
  <si>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</si>
  <si>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</si>
  <si>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</si>
  <si>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</si>
  <si>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</si>
  <si>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</si>
  <si>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</si>
  <si>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</si>
  <si>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</si>
  <si>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</si>
  <si>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</si>
  <si>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</si>
  <si>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</si>
  <si>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</si>
  <si>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</si>
  <si>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</si>
  <si>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>2023-2027</t>
  </si>
  <si>
    <t xml:space="preserve">            ОВДП (19 - річні)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</si>
  <si>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</si>
  <si>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</si>
  <si>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</si>
  <si>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</si>
  <si>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</si>
  <si>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</si>
  <si>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</si>
  <si>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</si>
  <si>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 xml:space="preserve">            ОВДП (18 - річні)</t>
  </si>
  <si>
    <t>Дата последнего погашения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</si>
  <si>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</si>
  <si>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</si>
  <si>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</si>
  <si>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</si>
  <si>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</si>
  <si>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</si>
  <si>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 xml:space="preserve">            ОВДП (21 - річні)</t>
  </si>
  <si>
    <t>курс до UAH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</si>
  <si>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</si>
  <si>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</si>
  <si>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</si>
  <si>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</si>
  <si>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</si>
  <si>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</si>
  <si>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</si>
  <si>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</si>
  <si>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</si>
  <si>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</si>
  <si>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</si>
  <si>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</si>
  <si>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</si>
  <si>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</si>
  <si>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</si>
  <si>
    <t>State debt and State guaranteed debt of  Ukraine for the current year</t>
  </si>
  <si>
    <t>UAH, billion</t>
  </si>
  <si>
    <t>Total amount of state debt and state guaranteed debt</t>
  </si>
  <si>
    <t>State debt</t>
  </si>
  <si>
    <t>Domestic debt</t>
  </si>
  <si>
    <t>1. Government securities issued on the domestic market</t>
  </si>
  <si>
    <t>T-bonds(10 - years)</t>
  </si>
  <si>
    <t>T-bonds (11 - years)</t>
  </si>
  <si>
    <t>T-bills (12 - months)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</si>
  <si>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</si>
  <si>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</si>
  <si>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</si>
  <si>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</si>
  <si>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</si>
  <si>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</si>
  <si>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</si>
  <si>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</si>
  <si>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</si>
  <si>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</si>
  <si>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</si>
  <si>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</si>
  <si>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</si>
  <si>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</si>
  <si>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</si>
  <si>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</si>
  <si>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</si>
  <si>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</si>
  <si>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</si>
  <si>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</si>
  <si>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T-bills (3 - months)</t>
  </si>
  <si>
    <t>T-bonds (3 - years)</t>
  </si>
  <si>
    <t>T-bons (30 - years)</t>
  </si>
  <si>
    <t>T-bonds (4 - years)</t>
  </si>
  <si>
    <t>T-bons (5 - years)</t>
  </si>
  <si>
    <t>T-bills  (6 - months)</t>
  </si>
  <si>
    <t>T-bonds (6 - years)</t>
  </si>
  <si>
    <t>T-bonds (7 - years)</t>
  </si>
  <si>
    <t>T-bonds (8 - years)</t>
  </si>
  <si>
    <t>T-bonds (9 - years)</t>
  </si>
  <si>
    <t>2. Domestic banks or commercial loans</t>
  </si>
  <si>
    <t>National bank of Ukraine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</si>
  <si>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</si>
  <si>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</si>
  <si>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</si>
  <si>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</si>
  <si>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</si>
  <si>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</si>
  <si>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</si>
  <si>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</si>
  <si>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</si>
  <si>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>United Kingdom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</si>
  <si>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</si>
  <si>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</si>
  <si>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</si>
  <si>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</si>
  <si>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</si>
  <si>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</si>
  <si>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</si>
  <si>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</si>
  <si>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issued in 2013 </t>
  </si>
  <si>
    <t>Eurobonds issued in 2015</t>
  </si>
  <si>
    <t>Eurobonds issued in 2017</t>
  </si>
  <si>
    <t>Eurobonds issued in 2018</t>
  </si>
  <si>
    <t>Eurobonds issued in 2019</t>
  </si>
  <si>
    <t>Eurobonds issued in 2020</t>
  </si>
  <si>
    <t>Eurobonds issued in 2021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</si>
  <si>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</si>
  <si>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</si>
  <si>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</si>
  <si>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</si>
  <si>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</si>
  <si>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</si>
  <si>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Ukravtodor bonds (12 - months)</t>
  </si>
  <si>
    <t>Ukravtodor bonds (3 - years)</t>
  </si>
  <si>
    <t>Ukravtodor bonds (5 - years)</t>
  </si>
  <si>
    <t>Ukrgasbank</t>
  </si>
  <si>
    <t>Credit Dnipro Bank</t>
  </si>
  <si>
    <t xml:space="preserve">First Ukrainian International Bank </t>
  </si>
  <si>
    <t>Tascombank</t>
  </si>
  <si>
    <t>Ukreximbank</t>
  </si>
  <si>
    <t xml:space="preserve">State Savings Bank of Ukraine </t>
  </si>
  <si>
    <t>Portfolio guarantees</t>
  </si>
  <si>
    <t>Other creditors</t>
  </si>
  <si>
    <t>European Atomic Energy Community</t>
  </si>
  <si>
    <t>2. Official Loans</t>
  </si>
  <si>
    <t>China Development Bank</t>
  </si>
  <si>
    <t>4. Securities issued on the external market</t>
  </si>
  <si>
    <t>7Y Ukravtodor eurobonds issued in 2021</t>
  </si>
  <si>
    <t>5Y Ukrenergo eurobonds issued in 2021</t>
  </si>
  <si>
    <t>USD, billion</t>
  </si>
  <si>
    <t>State debt and State guaranteed debt of Ukraine as of 28.02.2022</t>
  </si>
  <si>
    <t>(by interest rate types)</t>
  </si>
  <si>
    <t>billion, units</t>
  </si>
  <si>
    <t>Consumer Price Index (СРІ)</t>
  </si>
  <si>
    <t>NBU rate</t>
  </si>
  <si>
    <t>IMF rate</t>
  </si>
  <si>
    <t>Ukrainian Index of Retail Deposit Rates</t>
  </si>
  <si>
    <t>Fixed</t>
  </si>
  <si>
    <t>Including:</t>
  </si>
  <si>
    <t>State-guaranteed debt</t>
  </si>
  <si>
    <t>(by currency)</t>
  </si>
  <si>
    <t>GBP</t>
  </si>
  <si>
    <t>EUR</t>
  </si>
  <si>
    <t>SDR</t>
  </si>
  <si>
    <t>JPY</t>
  </si>
  <si>
    <t>State-Guaranteed debt</t>
  </si>
  <si>
    <t>State debt and State guaranteed debt  of Ukraine as of 28.02.2022</t>
  </si>
  <si>
    <t>(by conditionality)</t>
  </si>
  <si>
    <t xml:space="preserve"> State Debt</t>
  </si>
  <si>
    <t>T-bonds (10 - years)</t>
  </si>
  <si>
    <t>T-bonds (18 - years)</t>
  </si>
  <si>
    <t>T-bonds(28 - years)</t>
  </si>
  <si>
    <t>T-bonds(29 - years)</t>
  </si>
  <si>
    <t>T-bonds (30 - years)</t>
  </si>
  <si>
    <t>T-bonds (5 - years)</t>
  </si>
  <si>
    <t>T-bills (6 - months)</t>
  </si>
  <si>
    <t>NBU</t>
  </si>
  <si>
    <t>1. IFO loans</t>
  </si>
  <si>
    <t>3. Other liabilities</t>
  </si>
  <si>
    <t>by borrowing market (creditors)</t>
  </si>
  <si>
    <t>units, billion</t>
  </si>
  <si>
    <t>External debt</t>
  </si>
  <si>
    <t>State debt and State guaranteed debt of Ukraine for the last 5 years</t>
  </si>
  <si>
    <t>T-bills (1 - months)</t>
  </si>
  <si>
    <t>T-bills (12 - month)</t>
  </si>
  <si>
    <t>T-bonds(17 - years)</t>
  </si>
  <si>
    <t>T-bonds (18 - month)</t>
  </si>
  <si>
    <t>T-bonds  (2 - years)</t>
  </si>
  <si>
    <t>T-bills (4 - years)</t>
  </si>
  <si>
    <t>T-bonds (9 - months)</t>
  </si>
  <si>
    <t>T-bonds  (9 - years)</t>
  </si>
  <si>
    <t>Canada</t>
  </si>
  <si>
    <t>Eurobonds issued in 2014</t>
  </si>
  <si>
    <t>Eurobonds issued in 2016</t>
  </si>
  <si>
    <t>State Mortgage Institution Bonds (5 - years)</t>
  </si>
  <si>
    <t>State Mortgage Institution Bonds (7 - years)</t>
  </si>
  <si>
    <t>Ukravtodor'' Bonds  (12 - monthss)</t>
  </si>
  <si>
    <t>'Ukravtodor'' Bonds  (3 - years)</t>
  </si>
  <si>
    <t>'Ukravtodor'' Bonds  (5 - years)</t>
  </si>
  <si>
    <t xml:space="preserve">Canada </t>
  </si>
  <si>
    <t>China EximBank</t>
  </si>
  <si>
    <t>Korea EximBank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</si>
</sst>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"/>
    <numFmt numFmtId="165" formatCode="0.0000"/>
    <numFmt numFmtId="166" formatCode="dd\.mm\.yyyy;@"/>
  </numFmts>
  <fonts count="35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1"/>
      <name val="Calibri"/>
      <family val="2"/>
      <charset val="204"/>
    </font>
    <font>
      <sz val="10.5"/>
      <name val="Calibri"/>
      <family val="2"/>
      <charset val="204"/>
    </font>
    <font>
      <sz val="10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C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9">
    <xf numFmtId="0" fontId="0" fillId="0" borderId="0" xfId="0"/>
    <xf numFmtId="0" fontId="2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 applyAlignment="1"/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7" fillId="0" borderId="0" xfId="1" applyFont="1"/>
    <xf numFmtId="0" fontId="8" fillId="2" borderId="1" xfId="0" applyFont="1" applyFill="1" applyBorder="1" applyAlignment="1">
      <alignment horizontal="left" indent="3"/>
    </xf>
    <xf numFmtId="49" fontId="9" fillId="3" borderId="1" xfId="0" applyNumberFormat="1" applyFont="1" applyFill="1" applyBorder="1" applyAlignment="1">
      <alignment horizontal="left" indent="1"/>
    </xf>
    <xf numFmtId="0" fontId="10" fillId="0" borderId="0" xfId="0" applyFont="1"/>
    <xf numFmtId="165" fontId="7" fillId="3" borderId="1" xfId="1" applyNumberFormat="1" applyFont="1" applyFill="1" applyBorder="1" applyAlignment="1"/>
    <xf numFmtId="49" fontId="9" fillId="3" borderId="1" xfId="0" applyNumberFormat="1" applyFont="1" applyFill="1" applyBorder="1" applyAlignment="1">
      <alignment horizontal="left" vertical="center" indent="4"/>
    </xf>
    <xf numFmtId="165" fontId="9" fillId="3" borderId="1" xfId="0" applyNumberFormat="1" applyFont="1" applyFill="1" applyBorder="1" applyAlignment="1">
      <alignment horizontal="right"/>
    </xf>
    <xf numFmtId="49" fontId="0" fillId="0" borderId="0" xfId="0" applyNumberFormat="1"/>
    <xf numFmtId="4" fontId="6" fillId="14" borderId="1" xfId="12" applyNumberFormat="1" applyFont="1" applyFill="1" applyBorder="1" applyAlignment="1">
      <alignment horizontal="right"/>
    </xf>
    <xf numFmtId="4" fontId="11" fillId="0" borderId="0" xfId="0" applyNumberFormat="1" applyFont="1" applyAlignment="1"/>
    <xf numFmtId="4" fontId="12" fillId="12" borderId="1" xfId="11" applyNumberFormat="1" applyFont="1" applyBorder="1"/>
    <xf numFmtId="4" fontId="13" fillId="3" borderId="1" xfId="0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/>
    <xf numFmtId="49" fontId="15" fillId="12" borderId="1" xfId="11" applyNumberFormat="1" applyFont="1" applyBorder="1" applyAlignment="1">
      <alignment horizontal="left" vertical="center"/>
    </xf>
    <xf numFmtId="164" fontId="16" fillId="5" borderId="1" xfId="3" applyNumberFormat="1" applyFont="1" applyFill="1" applyBorder="1" applyAlignment="1">
      <alignment horizontal="right" vertical="center"/>
    </xf>
    <xf numFmtId="0" fontId="7" fillId="0" borderId="0" xfId="1" applyNumberFormat="1" applyFont="1" applyAlignment="1">
      <alignment horizontal="center" vertical="center"/>
    </xf>
    <xf numFmtId="49" fontId="7" fillId="15" borderId="1" xfId="1" applyNumberFormat="1" applyFont="1" applyFill="1" applyBorder="1" applyAlignment="1">
      <alignment horizontal="center" vertical="center"/>
    </xf>
    <xf numFmtId="10" fontId="15" fillId="16" borderId="1" xfId="12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horizontal="right" vertical="center"/>
    </xf>
    <xf numFmtId="0" fontId="10" fillId="0" borderId="0" xfId="5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164" fontId="16" fillId="2" borderId="1" xfId="9" applyNumberFormat="1" applyFont="1" applyFill="1" applyBorder="1" applyAlignment="1">
      <alignment horizontal="right" vertical="center"/>
    </xf>
    <xf numFmtId="0" fontId="10" fillId="0" borderId="0" xfId="3" applyNumberFormat="1" applyFont="1" applyAlignment="1"/>
    <xf numFmtId="164" fontId="12" fillId="12" borderId="1" xfId="11" applyNumberFormat="1" applyFont="1" applyBorder="1" applyAlignment="1">
      <alignment horizontal="right" vertical="center"/>
    </xf>
    <xf numFmtId="0" fontId="17" fillId="2" borderId="1" xfId="0" applyFont="1" applyFill="1" applyBorder="1" applyAlignment="1">
      <alignment horizontal="left" indent="1"/>
    </xf>
    <xf numFmtId="164" fontId="16" fillId="2" borderId="1" xfId="1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/>
    </xf>
    <xf numFmtId="49" fontId="15" fillId="14" borderId="1" xfId="12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20" fillId="0" borderId="0" xfId="2" applyNumberFormat="1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49" fontId="12" fillId="12" borderId="1" xfId="11" applyNumberFormat="1" applyFont="1" applyBorder="1" applyAlignment="1">
      <alignment horizontal="left" vertical="center" wrapText="1"/>
    </xf>
    <xf numFmtId="10" fontId="6" fillId="12" borderId="1" xfId="11" applyNumberFormat="1" applyBorder="1" applyAlignment="1">
      <alignment horizontal="right" vertical="center"/>
    </xf>
    <xf numFmtId="0" fontId="10" fillId="0" borderId="0" xfId="3" applyNumberFormat="1" applyFont="1"/>
    <xf numFmtId="10" fontId="16" fillId="5" borderId="1" xfId="0" applyNumberFormat="1" applyFont="1" applyFill="1" applyBorder="1" applyAlignment="1"/>
    <xf numFmtId="166" fontId="7" fillId="3" borderId="1" xfId="1" applyNumberFormat="1" applyFont="1" applyFill="1" applyBorder="1" applyAlignment="1">
      <alignment horizontal="center" vertical="center"/>
    </xf>
    <xf numFmtId="4" fontId="14" fillId="6" borderId="1" xfId="0" applyNumberFormat="1" applyFont="1" applyFill="1" applyBorder="1" applyAlignment="1"/>
    <xf numFmtId="0" fontId="7" fillId="3" borderId="1" xfId="1" applyNumberFormat="1" applyFont="1" applyFill="1" applyBorder="1" applyAlignment="1">
      <alignment horizontal="center" vertical="center"/>
    </xf>
    <xf numFmtId="164" fontId="17" fillId="2" borderId="1" xfId="8" applyNumberFormat="1" applyFont="1" applyFill="1" applyBorder="1" applyAlignment="1">
      <alignment horizontal="right"/>
    </xf>
    <xf numFmtId="4" fontId="6" fillId="16" borderId="1" xfId="12" applyNumberFormat="1" applyFill="1" applyBorder="1" applyAlignment="1">
      <alignment horizontal="right" vertical="center"/>
    </xf>
    <xf numFmtId="0" fontId="10" fillId="3" borderId="1" xfId="5" applyNumberFormat="1" applyFont="1" applyFill="1" applyBorder="1" applyAlignment="1">
      <alignment horizontal="left" vertical="center" indent="3"/>
    </xf>
    <xf numFmtId="0" fontId="10" fillId="0" borderId="0" xfId="0" applyFont="1" applyAlignment="1">
      <alignment horizontal="center"/>
    </xf>
    <xf numFmtId="49" fontId="13" fillId="3" borderId="1" xfId="0" applyNumberFormat="1" applyFont="1" applyFill="1" applyBorder="1" applyAlignment="1">
      <alignment horizontal="center" vertical="center" wrapText="1"/>
    </xf>
    <xf numFmtId="4" fontId="12" fillId="12" borderId="1" xfId="11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/>
    </xf>
    <xf numFmtId="10" fontId="8" fillId="7" borderId="1" xfId="0" applyNumberFormat="1" applyFont="1" applyFill="1" applyBorder="1" applyAlignment="1"/>
    <xf numFmtId="164" fontId="15" fillId="16" borderId="1" xfId="12" applyNumberFormat="1" applyFont="1" applyFill="1" applyBorder="1" applyAlignment="1">
      <alignment horizontal="right" vertical="center"/>
    </xf>
    <xf numFmtId="10" fontId="15" fillId="12" borderId="1" xfId="13" applyNumberFormat="1" applyFont="1" applyFill="1" applyBorder="1" applyAlignment="1">
      <alignment horizontal="right" vertical="center"/>
    </xf>
    <xf numFmtId="49" fontId="17" fillId="2" borderId="1" xfId="10" applyNumberFormat="1" applyFont="1" applyFill="1" applyBorder="1" applyAlignment="1">
      <alignment horizontal="left" vertical="center" indent="1"/>
    </xf>
    <xf numFmtId="0" fontId="21" fillId="17" borderId="1" xfId="2" applyNumberFormat="1" applyFont="1" applyFill="1" applyBorder="1" applyAlignment="1">
      <alignment horizontal="left" vertical="center" wrapText="1"/>
    </xf>
    <xf numFmtId="0" fontId="22" fillId="0" borderId="0" xfId="0" applyFont="1" applyAlignment="1">
      <alignment horizontal="right"/>
    </xf>
    <xf numFmtId="10" fontId="8" fillId="2" borderId="1" xfId="0" applyNumberFormat="1" applyFont="1" applyFill="1" applyBorder="1" applyAlignment="1"/>
    <xf numFmtId="166" fontId="0" fillId="0" borderId="0" xfId="0" applyNumberFormat="1"/>
    <xf numFmtId="165" fontId="9" fillId="3" borderId="1" xfId="0" applyNumberFormat="1" applyFont="1" applyFill="1" applyBorder="1" applyAlignment="1"/>
    <xf numFmtId="0" fontId="23" fillId="0" borderId="0" xfId="0" applyFont="1" applyAlignment="1">
      <alignment horizontal="right"/>
    </xf>
    <xf numFmtId="0" fontId="24" fillId="0" borderId="0" xfId="0" applyFont="1" applyAlignment="1"/>
    <xf numFmtId="4" fontId="17" fillId="2" borderId="1" xfId="8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left" indent="3"/>
    </xf>
    <xf numFmtId="49" fontId="14" fillId="6" borderId="1" xfId="11" applyNumberFormat="1" applyFont="1" applyFill="1" applyBorder="1" applyAlignment="1">
      <alignment horizontal="left" vertical="center" wrapText="1" indent="1"/>
    </xf>
    <xf numFmtId="10" fontId="17" fillId="2" borderId="1" xfId="10" applyNumberFormat="1" applyFont="1" applyFill="1" applyBorder="1" applyAlignment="1">
      <alignment horizontal="right"/>
    </xf>
    <xf numFmtId="0" fontId="16" fillId="3" borderId="1" xfId="0" applyFont="1" applyFill="1" applyBorder="1" applyAlignment="1">
      <alignment horizontal="left" indent="2"/>
    </xf>
    <xf numFmtId="10" fontId="16" fillId="3" borderId="1" xfId="0" applyNumberFormat="1" applyFont="1" applyFill="1" applyBorder="1" applyAlignment="1"/>
    <xf numFmtId="164" fontId="6" fillId="12" borderId="1" xfId="11" applyNumberFormat="1" applyBorder="1" applyAlignment="1">
      <alignment horizontal="right" vertical="center"/>
    </xf>
    <xf numFmtId="4" fontId="25" fillId="6" borderId="1" xfId="0" applyNumberFormat="1" applyFont="1" applyFill="1" applyBorder="1" applyAlignment="1"/>
    <xf numFmtId="0" fontId="16" fillId="5" borderId="1" xfId="0" applyFont="1" applyFill="1" applyBorder="1" applyAlignment="1">
      <alignment horizontal="left" indent="1"/>
    </xf>
    <xf numFmtId="166" fontId="7" fillId="0" borderId="1" xfId="1" applyNumberFormat="1" applyFont="1" applyBorder="1" applyAlignment="1">
      <alignment horizontal="center" vertical="center"/>
    </xf>
    <xf numFmtId="4" fontId="7" fillId="3" borderId="1" xfId="1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/>
    <xf numFmtId="0" fontId="24" fillId="0" borderId="0" xfId="0" applyFont="1"/>
    <xf numFmtId="0" fontId="0" fillId="0" borderId="0" xfId="0" applyAlignment="1">
      <alignment horizontal="center" vertical="center"/>
    </xf>
    <xf numFmtId="165" fontId="18" fillId="0" borderId="0" xfId="0" applyNumberFormat="1" applyFont="1" applyAlignment="1">
      <alignment horizontal="right"/>
    </xf>
    <xf numFmtId="0" fontId="7" fillId="0" borderId="1" xfId="1" applyFont="1" applyBorder="1"/>
    <xf numFmtId="0" fontId="10" fillId="0" borderId="1" xfId="0" applyFont="1" applyBorder="1"/>
    <xf numFmtId="0" fontId="17" fillId="2" borderId="1" xfId="0" applyFont="1" applyFill="1" applyBorder="1" applyAlignment="1">
      <alignment horizontal="right" indent="1"/>
    </xf>
    <xf numFmtId="165" fontId="6" fillId="12" borderId="1" xfId="11" applyNumberFormat="1" applyBorder="1" applyAlignment="1">
      <alignment horizontal="right"/>
    </xf>
    <xf numFmtId="0" fontId="16" fillId="2" borderId="1" xfId="0" applyFont="1" applyFill="1" applyBorder="1" applyAlignment="1">
      <alignment horizontal="left" indent="2"/>
    </xf>
    <xf numFmtId="0" fontId="18" fillId="0" borderId="0" xfId="0" applyFont="1" applyAlignment="1">
      <alignment horizontal="right"/>
    </xf>
    <xf numFmtId="4" fontId="15" fillId="16" borderId="1" xfId="12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indent="4"/>
    </xf>
    <xf numFmtId="49" fontId="10" fillId="0" borderId="0" xfId="0" applyNumberFormat="1" applyFont="1"/>
    <xf numFmtId="164" fontId="16" fillId="3" borderId="1" xfId="4" applyNumberFormat="1" applyFont="1" applyFill="1" applyBorder="1" applyAlignment="1">
      <alignment horizontal="right" vertical="center"/>
    </xf>
    <xf numFmtId="164" fontId="14" fillId="6" borderId="1" xfId="11" applyNumberFormat="1" applyFont="1" applyFill="1" applyBorder="1" applyAlignment="1">
      <alignment horizontal="right" vertical="center"/>
    </xf>
    <xf numFmtId="0" fontId="24" fillId="0" borderId="0" xfId="0" applyNumberFormat="1" applyFont="1" applyAlignment="1">
      <alignment horizontal="center" vertical="center"/>
    </xf>
    <xf numFmtId="10" fontId="26" fillId="3" borderId="1" xfId="0" applyNumberFormat="1" applyFont="1" applyFill="1" applyBorder="1" applyAlignment="1">
      <alignment horizontal="right" vertical="center"/>
    </xf>
    <xf numFmtId="10" fontId="6" fillId="14" borderId="1" xfId="13" applyNumberFormat="1" applyFont="1" applyFill="1" applyBorder="1" applyAlignment="1">
      <alignment horizontal="right"/>
    </xf>
    <xf numFmtId="164" fontId="17" fillId="2" borderId="1" xfId="10" applyNumberFormat="1" applyFont="1" applyFill="1" applyBorder="1" applyAlignment="1">
      <alignment horizontal="right"/>
    </xf>
    <xf numFmtId="10" fontId="10" fillId="0" borderId="0" xfId="0" applyNumberFormat="1" applyFont="1" applyAlignment="1"/>
    <xf numFmtId="49" fontId="7" fillId="3" borderId="1" xfId="1" applyNumberFormat="1" applyFont="1" applyFill="1" applyBorder="1" applyAlignment="1">
      <alignment horizontal="center" vertical="center" wrapText="1"/>
    </xf>
    <xf numFmtId="10" fontId="10" fillId="3" borderId="1" xfId="4" applyNumberFormat="1" applyFont="1" applyFill="1" applyBorder="1" applyAlignment="1">
      <alignment horizontal="right" vertical="center"/>
    </xf>
    <xf numFmtId="164" fontId="15" fillId="12" borderId="1" xfId="11" applyNumberFormat="1" applyFont="1" applyBorder="1" applyAlignment="1">
      <alignment horizontal="right" vertical="center"/>
    </xf>
    <xf numFmtId="10" fontId="15" fillId="14" borderId="1" xfId="12" applyNumberFormat="1" applyFont="1" applyFill="1" applyBorder="1" applyAlignment="1">
      <alignment horizontal="right" vertical="center"/>
    </xf>
    <xf numFmtId="10" fontId="6" fillId="16" borderId="1" xfId="13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left" vertical="center" indent="1"/>
    </xf>
    <xf numFmtId="0" fontId="23" fillId="0" borderId="0" xfId="2" applyNumberFormat="1" applyFont="1" applyAlignment="1">
      <alignment horizontal="center" vertical="center"/>
    </xf>
    <xf numFmtId="165" fontId="9" fillId="3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Border="1"/>
    <xf numFmtId="49" fontId="10" fillId="0" borderId="1" xfId="0" applyNumberFormat="1" applyFont="1" applyBorder="1" applyAlignment="1">
      <alignment horizontal="left" vertical="center" indent="1"/>
    </xf>
    <xf numFmtId="10" fontId="10" fillId="0" borderId="0" xfId="0" applyNumberFormat="1" applyFont="1"/>
    <xf numFmtId="4" fontId="8" fillId="7" borderId="1" xfId="0" applyNumberFormat="1" applyFont="1" applyFill="1" applyBorder="1" applyAlignment="1"/>
    <xf numFmtId="4" fontId="25" fillId="6" borderId="1" xfId="8" applyNumberFormat="1" applyFont="1" applyFill="1" applyBorder="1" applyAlignment="1"/>
    <xf numFmtId="4" fontId="6" fillId="12" borderId="1" xfId="11" applyNumberFormat="1" applyBorder="1" applyAlignment="1">
      <alignment horizontal="right" vertical="center"/>
    </xf>
    <xf numFmtId="4" fontId="16" fillId="5" borderId="1" xfId="0" applyNumberFormat="1" applyFont="1" applyFill="1" applyBorder="1" applyAlignment="1"/>
    <xf numFmtId="0" fontId="10" fillId="0" borderId="0" xfId="0" applyFont="1" applyAlignment="1">
      <alignment wrapText="1"/>
    </xf>
    <xf numFmtId="10" fontId="7" fillId="3" borderId="1" xfId="1" applyNumberFormat="1" applyFont="1" applyFill="1" applyBorder="1" applyAlignment="1"/>
    <xf numFmtId="4" fontId="8" fillId="2" borderId="1" xfId="0" applyNumberFormat="1" applyFont="1" applyFill="1" applyBorder="1" applyAlignment="1"/>
    <xf numFmtId="10" fontId="9" fillId="3" borderId="1" xfId="0" applyNumberFormat="1" applyFont="1" applyFill="1" applyBorder="1" applyAlignment="1">
      <alignment horizontal="right"/>
    </xf>
    <xf numFmtId="4" fontId="10" fillId="0" borderId="0" xfId="0" applyNumberFormat="1" applyFont="1" applyFill="1" applyAlignment="1"/>
    <xf numFmtId="10" fontId="10" fillId="3" borderId="1" xfId="0" applyNumberFormat="1" applyFont="1" applyFill="1" applyBorder="1" applyAlignment="1"/>
    <xf numFmtId="0" fontId="11" fillId="0" borderId="0" xfId="0" applyFont="1" applyAlignment="1"/>
    <xf numFmtId="4" fontId="17" fillId="2" borderId="1" xfId="10" applyNumberFormat="1" applyFont="1" applyFill="1" applyBorder="1" applyAlignment="1">
      <alignment horizontal="right"/>
    </xf>
    <xf numFmtId="49" fontId="27" fillId="5" borderId="1" xfId="2" applyNumberFormat="1" applyFont="1" applyFill="1" applyBorder="1" applyAlignment="1">
      <alignment horizontal="left" vertical="center"/>
    </xf>
    <xf numFmtId="0" fontId="7" fillId="0" borderId="0" xfId="1" applyNumberFormat="1" applyFont="1" applyAlignment="1"/>
    <xf numFmtId="0" fontId="8" fillId="2" borderId="1" xfId="0" applyFont="1" applyFill="1" applyBorder="1" applyAlignment="1">
      <alignment horizontal="left" wrapText="1" indent="3"/>
    </xf>
    <xf numFmtId="4" fontId="9" fillId="3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Alignment="1"/>
    <xf numFmtId="0" fontId="18" fillId="0" borderId="0" xfId="2" applyNumberFormat="1" applyFont="1" applyAlignment="1">
      <alignment horizontal="center" vertical="center"/>
    </xf>
    <xf numFmtId="49" fontId="6" fillId="12" borderId="1" xfId="11" applyNumberFormat="1" applyBorder="1" applyAlignment="1">
      <alignment horizontal="left"/>
    </xf>
    <xf numFmtId="0" fontId="11" fillId="0" borderId="0" xfId="0" applyFont="1"/>
    <xf numFmtId="4" fontId="13" fillId="3" borderId="1" xfId="0" applyNumberFormat="1" applyFont="1" applyFill="1" applyBorder="1" applyAlignment="1">
      <alignment horizontal="center" vertical="center" wrapText="1"/>
    </xf>
    <xf numFmtId="0" fontId="7" fillId="0" borderId="0" xfId="1" applyNumberFormat="1" applyFont="1"/>
    <xf numFmtId="10" fontId="16" fillId="5" borderId="1" xfId="13" applyNumberFormat="1" applyFont="1" applyFill="1" applyBorder="1" applyAlignment="1">
      <alignment horizontal="right" vertical="center"/>
    </xf>
    <xf numFmtId="0" fontId="10" fillId="0" borderId="0" xfId="0" applyNumberFormat="1" applyFont="1"/>
    <xf numFmtId="164" fontId="15" fillId="14" borderId="1" xfId="12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4" fontId="16" fillId="3" borderId="1" xfId="0" applyNumberFormat="1" applyFont="1" applyFill="1" applyBorder="1" applyAlignment="1"/>
    <xf numFmtId="49" fontId="16" fillId="5" borderId="1" xfId="3" applyNumberFormat="1" applyFont="1" applyFill="1" applyBorder="1" applyAlignment="1">
      <alignment horizontal="left" vertical="center" indent="1"/>
    </xf>
    <xf numFmtId="49" fontId="6" fillId="14" borderId="1" xfId="12" applyNumberFormat="1" applyFont="1" applyFill="1" applyBorder="1" applyAlignment="1">
      <alignment horizontal="left"/>
    </xf>
    <xf numFmtId="0" fontId="18" fillId="0" borderId="1" xfId="0" applyFont="1" applyBorder="1" applyAlignment="1">
      <alignment horizontal="right"/>
    </xf>
    <xf numFmtId="164" fontId="9" fillId="3" borderId="1" xfId="0" applyNumberFormat="1" applyFont="1" applyFill="1" applyBorder="1" applyAlignment="1">
      <alignment horizontal="right"/>
    </xf>
    <xf numFmtId="165" fontId="17" fillId="2" borderId="1" xfId="8" applyNumberFormat="1" applyFont="1" applyFill="1" applyBorder="1" applyAlignment="1">
      <alignment horizontal="right"/>
    </xf>
    <xf numFmtId="0" fontId="18" fillId="0" borderId="0" xfId="0" applyFont="1" applyAlignment="1"/>
    <xf numFmtId="4" fontId="15" fillId="12" borderId="1" xfId="11" applyNumberFormat="1" applyFont="1" applyBorder="1" applyAlignment="1">
      <alignment horizontal="right" vertical="center"/>
    </xf>
    <xf numFmtId="10" fontId="8" fillId="7" borderId="1" xfId="13" applyNumberFormat="1" applyFont="1" applyFill="1" applyBorder="1" applyAlignment="1">
      <alignment horizontal="right" vertical="center"/>
    </xf>
    <xf numFmtId="49" fontId="18" fillId="0" borderId="0" xfId="0" applyNumberFormat="1" applyFont="1" applyAlignment="1">
      <alignment horizontal="right"/>
    </xf>
    <xf numFmtId="4" fontId="16" fillId="2" borderId="1" xfId="0" applyNumberFormat="1" applyFont="1" applyFill="1" applyBorder="1" applyAlignment="1"/>
    <xf numFmtId="10" fontId="8" fillId="2" borderId="1" xfId="13" applyNumberFormat="1" applyFont="1" applyFill="1" applyBorder="1" applyAlignment="1">
      <alignment horizontal="right" vertical="center"/>
    </xf>
    <xf numFmtId="4" fontId="10" fillId="0" borderId="0" xfId="0" applyNumberFormat="1" applyFont="1" applyAlignment="1"/>
    <xf numFmtId="165" fontId="7" fillId="3" borderId="1" xfId="1" applyNumberFormat="1" applyFont="1" applyFill="1" applyBorder="1" applyAlignment="1">
      <alignment horizontal="center" vertical="center"/>
    </xf>
    <xf numFmtId="49" fontId="7" fillId="15" borderId="1" xfId="1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/>
    <xf numFmtId="165" fontId="17" fillId="2" borderId="1" xfId="0" applyNumberFormat="1" applyFont="1" applyFill="1" applyBorder="1" applyAlignment="1"/>
    <xf numFmtId="4" fontId="11" fillId="0" borderId="0" xfId="0" applyNumberFormat="1" applyFont="1" applyAlignment="1">
      <alignment horizontal="center" vertical="center"/>
    </xf>
    <xf numFmtId="0" fontId="18" fillId="0" borderId="0" xfId="0" applyFont="1"/>
    <xf numFmtId="166" fontId="7" fillId="0" borderId="1" xfId="0" applyNumberFormat="1" applyFont="1" applyBorder="1"/>
    <xf numFmtId="49" fontId="9" fillId="3" borderId="1" xfId="0" applyNumberFormat="1" applyFont="1" applyFill="1" applyBorder="1" applyAlignment="1">
      <alignment horizontal="left" vertical="center"/>
    </xf>
    <xf numFmtId="10" fontId="15" fillId="16" borderId="1" xfId="13" applyNumberFormat="1" applyFont="1" applyFill="1" applyBorder="1" applyAlignment="1">
      <alignment horizontal="right" vertical="center"/>
    </xf>
    <xf numFmtId="10" fontId="16" fillId="3" borderId="1" xfId="13" applyNumberFormat="1" applyFont="1" applyFill="1" applyBorder="1" applyAlignment="1">
      <alignment horizontal="right" vertical="center"/>
    </xf>
    <xf numFmtId="4" fontId="10" fillId="3" borderId="1" xfId="4" applyNumberFormat="1" applyFont="1" applyFill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49" fontId="6" fillId="16" borderId="1" xfId="12" applyNumberFormat="1" applyFont="1" applyFill="1" applyBorder="1" applyAlignment="1">
      <alignment horizontal="left" vertical="center"/>
    </xf>
    <xf numFmtId="4" fontId="15" fillId="14" borderId="1" xfId="12" applyNumberFormat="1" applyFont="1" applyFill="1" applyBorder="1" applyAlignment="1">
      <alignment horizontal="right" vertical="center"/>
    </xf>
    <xf numFmtId="10" fontId="7" fillId="3" borderId="1" xfId="1" applyNumberFormat="1" applyFont="1" applyFill="1" applyBorder="1" applyAlignment="1">
      <alignment horizontal="center"/>
    </xf>
    <xf numFmtId="10" fontId="9" fillId="3" borderId="1" xfId="13" applyNumberFormat="1" applyFont="1" applyFill="1" applyBorder="1" applyAlignment="1">
      <alignment horizontal="right"/>
    </xf>
    <xf numFmtId="10" fontId="17" fillId="2" borderId="1" xfId="10" applyNumberFormat="1" applyFont="1" applyFill="1" applyBorder="1" applyAlignment="1">
      <alignment horizontal="right" vertical="center"/>
    </xf>
    <xf numFmtId="10" fontId="10" fillId="3" borderId="1" xfId="5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4" fontId="10" fillId="0" borderId="0" xfId="0" applyNumberFormat="1" applyFont="1"/>
    <xf numFmtId="49" fontId="17" fillId="2" borderId="1" xfId="8" applyNumberFormat="1" applyFont="1" applyFill="1" applyBorder="1" applyAlignment="1">
      <alignment horizontal="left" indent="1"/>
    </xf>
    <xf numFmtId="4" fontId="26" fillId="3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indent="2"/>
    </xf>
    <xf numFmtId="10" fontId="9" fillId="3" borderId="1" xfId="0" applyNumberFormat="1" applyFont="1" applyFill="1" applyBorder="1" applyAlignment="1"/>
    <xf numFmtId="164" fontId="8" fillId="2" borderId="1" xfId="7" applyNumberFormat="1" applyFont="1" applyFill="1" applyBorder="1" applyAlignment="1">
      <alignment horizontal="right" vertical="center"/>
    </xf>
    <xf numFmtId="4" fontId="7" fillId="3" borderId="1" xfId="1" applyNumberFormat="1" applyFont="1" applyFill="1" applyBorder="1" applyAlignment="1"/>
    <xf numFmtId="4" fontId="9" fillId="3" borderId="1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/>
    <xf numFmtId="0" fontId="10" fillId="0" borderId="0" xfId="3" applyNumberFormat="1" applyFont="1" applyAlignment="1">
      <alignment horizontal="center" vertical="center"/>
    </xf>
    <xf numFmtId="49" fontId="6" fillId="16" borderId="1" xfId="12" applyNumberFormat="1" applyFill="1" applyBorder="1" applyAlignment="1">
      <alignment horizontal="left" vertical="center"/>
    </xf>
    <xf numFmtId="10" fontId="10" fillId="0" borderId="1" xfId="0" applyNumberFormat="1" applyFont="1" applyBorder="1"/>
    <xf numFmtId="49" fontId="16" fillId="3" borderId="1" xfId="4" applyNumberFormat="1" applyFont="1" applyFill="1" applyBorder="1" applyAlignment="1">
      <alignment horizontal="left" vertical="center" indent="2"/>
    </xf>
    <xf numFmtId="10" fontId="18" fillId="0" borderId="0" xfId="0" applyNumberFormat="1" applyFont="1" applyAlignment="1">
      <alignment horizontal="right"/>
    </xf>
    <xf numFmtId="0" fontId="16" fillId="3" borderId="1" xfId="0" applyFont="1" applyFill="1" applyBorder="1" applyAlignment="1">
      <alignment horizontal="left" wrapText="1" indent="2"/>
    </xf>
    <xf numFmtId="49" fontId="8" fillId="2" borderId="1" xfId="0" applyNumberFormat="1" applyFont="1" applyFill="1" applyBorder="1" applyAlignment="1">
      <alignment horizontal="left" vertical="center" indent="3"/>
    </xf>
    <xf numFmtId="0" fontId="16" fillId="5" borderId="1" xfId="0" applyFont="1" applyFill="1" applyBorder="1" applyAlignment="1">
      <alignment horizontal="left" wrapText="1" indent="1"/>
    </xf>
    <xf numFmtId="0" fontId="12" fillId="0" borderId="0" xfId="3" applyNumberFormat="1" applyFont="1" applyAlignment="1">
      <alignment horizontal="center" vertical="center"/>
    </xf>
    <xf numFmtId="49" fontId="12" fillId="12" borderId="1" xfId="11" applyNumberFormat="1" applyFont="1" applyBorder="1" applyAlignment="1">
      <alignment horizontal="left" vertical="center"/>
    </xf>
    <xf numFmtId="49" fontId="7" fillId="5" borderId="1" xfId="3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right" vertical="center"/>
    </xf>
    <xf numFmtId="49" fontId="14" fillId="4" borderId="1" xfId="12" applyNumberFormat="1" applyFont="1" applyFill="1" applyBorder="1" applyAlignment="1">
      <alignment horizontal="left" vertical="center" wrapText="1" indent="1"/>
    </xf>
    <xf numFmtId="165" fontId="6" fillId="12" borderId="1" xfId="11" applyNumberFormat="1" applyBorder="1" applyAlignment="1">
      <alignment horizontal="right" vertical="center"/>
    </xf>
    <xf numFmtId="49" fontId="12" fillId="12" borderId="1" xfId="11" applyNumberFormat="1" applyFont="1" applyBorder="1"/>
    <xf numFmtId="49" fontId="13" fillId="3" borderId="1" xfId="0" applyNumberFormat="1" applyFont="1" applyFill="1" applyBorder="1" applyAlignment="1">
      <alignment horizontal="center" vertical="center"/>
    </xf>
    <xf numFmtId="164" fontId="8" fillId="7" borderId="1" xfId="6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indent="1"/>
    </xf>
    <xf numFmtId="10" fontId="6" fillId="12" borderId="1" xfId="11" applyNumberFormat="1" applyBorder="1" applyAlignment="1">
      <alignment horizontal="right"/>
    </xf>
    <xf numFmtId="49" fontId="7" fillId="3" borderId="1" xfId="1" applyNumberFormat="1" applyFont="1" applyFill="1" applyBorder="1" applyAlignment="1">
      <alignment horizontal="left" vertical="center" wrapText="1"/>
    </xf>
    <xf numFmtId="49" fontId="7" fillId="3" borderId="1" xfId="1" applyNumberFormat="1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49" fontId="8" fillId="2" borderId="1" xfId="7" applyNumberFormat="1" applyFont="1" applyFill="1" applyBorder="1" applyAlignment="1">
      <alignment horizontal="left" vertical="center" indent="3"/>
    </xf>
    <xf numFmtId="10" fontId="17" fillId="2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7" fillId="0" borderId="1" xfId="1" applyFont="1" applyBorder="1" applyAlignment="1">
      <alignment horizontal="center" vertical="center"/>
    </xf>
    <xf numFmtId="49" fontId="15" fillId="16" borderId="1" xfId="12" applyNumberFormat="1" applyFont="1" applyFill="1" applyBorder="1" applyAlignment="1">
      <alignment horizontal="left" vertical="center"/>
    </xf>
    <xf numFmtId="10" fontId="9" fillId="3" borderId="1" xfId="0" applyNumberFormat="1" applyFont="1" applyFill="1" applyBorder="1" applyAlignment="1">
      <alignment horizontal="right" vertical="center"/>
    </xf>
    <xf numFmtId="49" fontId="16" fillId="2" borderId="1" xfId="9" applyNumberFormat="1" applyFont="1" applyFill="1" applyBorder="1" applyAlignment="1">
      <alignment horizontal="left" vertical="center" wrapText="1" indent="2"/>
    </xf>
    <xf numFmtId="4" fontId="7" fillId="3" borderId="1" xfId="1" applyNumberFormat="1" applyFont="1" applyFill="1" applyBorder="1" applyAlignment="1">
      <alignment horizontal="center"/>
    </xf>
    <xf numFmtId="164" fontId="14" fillId="4" borderId="1" xfId="12" applyNumberFormat="1" applyFont="1" applyFill="1" applyBorder="1" applyAlignment="1">
      <alignment horizontal="right" vertical="center"/>
    </xf>
    <xf numFmtId="0" fontId="25" fillId="6" borderId="1" xfId="8" applyFont="1" applyFill="1" applyBorder="1" applyAlignment="1"/>
    <xf numFmtId="4" fontId="10" fillId="3" borderId="1" xfId="5" applyNumberFormat="1" applyFont="1" applyFill="1" applyBorder="1" applyAlignment="1">
      <alignment horizontal="right" vertical="center"/>
    </xf>
    <xf numFmtId="4" fontId="24" fillId="0" borderId="0" xfId="0" applyNumberFormat="1" applyFont="1" applyAlignment="1"/>
    <xf numFmtId="10" fontId="6" fillId="14" borderId="1" xfId="12" applyNumberFormat="1" applyFont="1" applyFill="1" applyBorder="1" applyAlignment="1">
      <alignment horizontal="right"/>
    </xf>
    <xf numFmtId="49" fontId="17" fillId="2" borderId="1" xfId="10" applyNumberFormat="1" applyFont="1" applyFill="1" applyBorder="1" applyAlignment="1">
      <alignment horizontal="left" indent="1"/>
    </xf>
    <xf numFmtId="0" fontId="23" fillId="0" borderId="0" xfId="2" applyNumberFormat="1" applyFont="1" applyAlignment="1"/>
    <xf numFmtId="49" fontId="6" fillId="12" borderId="1" xfId="11" applyNumberFormat="1" applyBorder="1" applyAlignment="1">
      <alignment horizontal="left" vertical="center"/>
    </xf>
    <xf numFmtId="0" fontId="18" fillId="0" borderId="1" xfId="0" applyFont="1" applyBorder="1"/>
    <xf numFmtId="4" fontId="24" fillId="0" borderId="0" xfId="0" applyNumberFormat="1" applyFont="1"/>
    <xf numFmtId="0" fontId="10" fillId="0" borderId="0" xfId="4" applyNumberFormat="1" applyFont="1" applyAlignment="1">
      <alignment horizontal="center" vertical="center"/>
    </xf>
    <xf numFmtId="0" fontId="7" fillId="0" borderId="0" xfId="0" applyFont="1"/>
    <xf numFmtId="4" fontId="10" fillId="0" borderId="1" xfId="0" applyNumberFormat="1" applyFont="1" applyBorder="1"/>
    <xf numFmtId="4" fontId="18" fillId="0" borderId="0" xfId="0" applyNumberFormat="1" applyFont="1" applyAlignment="1">
      <alignment horizontal="right"/>
    </xf>
    <xf numFmtId="0" fontId="23" fillId="0" borderId="0" xfId="2" applyNumberFormat="1" applyFont="1"/>
    <xf numFmtId="4" fontId="17" fillId="2" borderId="1" xfId="1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/>
    </xf>
    <xf numFmtId="49" fontId="16" fillId="2" borderId="1" xfId="10" applyNumberFormat="1" applyFont="1" applyFill="1" applyBorder="1" applyAlignment="1">
      <alignment horizontal="left" vertical="center" wrapText="1" indent="2"/>
    </xf>
    <xf numFmtId="165" fontId="10" fillId="0" borderId="0" xfId="0" applyNumberFormat="1" applyFont="1" applyAlignment="1"/>
    <xf numFmtId="49" fontId="9" fillId="3" borderId="1" xfId="0" applyNumberFormat="1" applyFont="1" applyFill="1" applyBorder="1" applyAlignment="1">
      <alignment horizontal="left" indent="2"/>
    </xf>
    <xf numFmtId="0" fontId="14" fillId="4" borderId="1" xfId="0" applyFont="1" applyFill="1" applyBorder="1" applyAlignment="1">
      <alignment horizontal="left" indent="1"/>
    </xf>
    <xf numFmtId="4" fontId="9" fillId="3" borderId="1" xfId="0" applyNumberFormat="1" applyFont="1" applyFill="1" applyBorder="1" applyAlignment="1"/>
    <xf numFmtId="0" fontId="18" fillId="0" borderId="0" xfId="2" applyNumberFormat="1" applyFont="1" applyAlignment="1"/>
    <xf numFmtId="10" fontId="15" fillId="14" borderId="1" xfId="13" applyNumberFormat="1" applyFont="1" applyFill="1" applyBorder="1" applyAlignment="1">
      <alignment horizontal="right" vertical="center"/>
    </xf>
    <xf numFmtId="164" fontId="21" fillId="17" borderId="1" xfId="2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165" fontId="10" fillId="0" borderId="0" xfId="0" applyNumberFormat="1" applyFont="1"/>
    <xf numFmtId="10" fontId="6" fillId="16" borderId="1" xfId="12" applyNumberFormat="1" applyFill="1" applyBorder="1" applyAlignment="1">
      <alignment horizontal="right" vertical="center"/>
    </xf>
    <xf numFmtId="0" fontId="19" fillId="0" borderId="0" xfId="0" applyFont="1" applyAlignment="1"/>
    <xf numFmtId="0" fontId="18" fillId="0" borderId="0" xfId="2" applyNumberFormat="1" applyFont="1"/>
    <xf numFmtId="164" fontId="6" fillId="14" borderId="1" xfId="12" applyNumberFormat="1" applyFont="1" applyFill="1" applyBorder="1" applyAlignment="1">
      <alignment horizontal="right"/>
    </xf>
    <xf numFmtId="49" fontId="21" fillId="17" borderId="1" xfId="2" applyNumberFormat="1" applyFont="1" applyFill="1" applyBorder="1" applyAlignment="1">
      <alignment horizontal="left" vertical="center" wrapText="1"/>
    </xf>
    <xf numFmtId="49" fontId="7" fillId="3" borderId="1" xfId="4" applyNumberFormat="1" applyFont="1" applyFill="1" applyBorder="1" applyAlignment="1">
      <alignment horizontal="left" vertical="center"/>
    </xf>
    <xf numFmtId="49" fontId="7" fillId="3" borderId="1" xfId="1" applyNumberFormat="1" applyFont="1" applyFill="1" applyBorder="1" applyAlignment="1">
      <alignment horizontal="center" vertical="center"/>
    </xf>
    <xf numFmtId="10" fontId="17" fillId="2" borderId="1" xfId="8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left" indent="1"/>
    </xf>
    <xf numFmtId="49" fontId="10" fillId="3" borderId="1" xfId="5" applyNumberFormat="1" applyFont="1" applyFill="1" applyBorder="1" applyAlignment="1">
      <alignment horizontal="left" vertical="center" indent="3"/>
    </xf>
    <xf numFmtId="4" fontId="6" fillId="12" borderId="1" xfId="11" applyNumberFormat="1" applyBorder="1" applyAlignment="1">
      <alignment horizontal="right"/>
    </xf>
    <xf numFmtId="10" fontId="17" fillId="2" borderId="1" xfId="13" applyNumberFormat="1" applyFont="1" applyFill="1" applyBorder="1" applyAlignment="1">
      <alignment horizontal="right"/>
    </xf>
    <xf numFmtId="0" fontId="19" fillId="0" borderId="0" xfId="0" applyFont="1"/>
    <xf numFmtId="0" fontId="14" fillId="6" borderId="1" xfId="0" applyFont="1" applyFill="1" applyBorder="1" applyAlignment="1">
      <alignment horizontal="left" indent="1"/>
    </xf>
    <xf numFmtId="10" fontId="7" fillId="3" borderId="1" xfId="1" applyNumberFormat="1" applyFont="1" applyFill="1" applyBorder="1" applyAlignment="1">
      <alignment horizontal="center" vertical="center"/>
    </xf>
    <xf numFmtId="10" fontId="9" fillId="3" borderId="1" xfId="13" applyNumberFormat="1" applyFont="1" applyFill="1" applyBorder="1" applyAlignment="1">
      <alignment horizontal="right" vertical="center"/>
    </xf>
    <xf numFmtId="10" fontId="17" fillId="2" borderId="1" xfId="0" applyNumberFormat="1" applyFont="1" applyFill="1" applyBorder="1" applyAlignment="1"/>
    <xf numFmtId="0" fontId="10" fillId="0" borderId="0" xfId="0" applyFont="1" applyAlignment="1"/>
    <xf numFmtId="0" fontId="10" fillId="0" borderId="0" xfId="0" applyFont="1" applyAlignment="1">
      <alignment horizontal="left" vertical="center"/>
    </xf>
    <xf numFmtId="0" fontId="15" fillId="16" borderId="1" xfId="1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7" fillId="2" borderId="1" xfId="0" applyNumberFormat="1" applyFont="1" applyFill="1" applyBorder="1" applyAlignment="1">
      <alignment horizontal="right"/>
    </xf>
    <xf numFmtId="164" fontId="6" fillId="16" borderId="1" xfId="12" applyNumberFormat="1" applyFont="1" applyFill="1" applyBorder="1" applyAlignment="1">
      <alignment horizontal="right" vertical="center"/>
    </xf>
    <xf numFmtId="49" fontId="26" fillId="3" borderId="1" xfId="0" applyNumberFormat="1" applyFont="1" applyFill="1" applyBorder="1" applyAlignment="1">
      <alignment horizontal="left" vertical="center" indent="1"/>
    </xf>
    <xf numFmtId="10" fontId="6" fillId="12" borderId="1" xfId="13" applyNumberFormat="1" applyFont="1" applyFill="1" applyBorder="1" applyAlignment="1">
      <alignment horizontal="right" vertical="center"/>
    </xf>
    <xf numFmtId="49" fontId="25" fillId="5" borderId="1" xfId="11" applyNumberFormat="1" applyFont="1" applyFill="1" applyBorder="1" applyAlignment="1">
      <alignment horizontal="left" vertical="center"/>
    </xf>
    <xf numFmtId="4" fontId="25" fillId="5" borderId="1" xfId="11" applyNumberFormat="1" applyFont="1" applyFill="1" applyBorder="1" applyAlignment="1">
      <alignment horizontal="right" vertical="center"/>
    </xf>
    <xf numFmtId="164" fontId="25" fillId="5" borderId="1" xfId="0" applyNumberFormat="1" applyFont="1" applyFill="1" applyBorder="1" applyAlignment="1">
      <alignment horizontal="right" vertical="center"/>
    </xf>
    <xf numFmtId="166" fontId="13" fillId="3" borderId="2" xfId="0" applyNumberFormat="1" applyFont="1" applyFill="1" applyBorder="1" applyAlignment="1">
      <alignment horizontal="center" vertical="center"/>
    </xf>
    <xf numFmtId="166" fontId="13" fillId="3" borderId="3" xfId="0" applyNumberFormat="1" applyFont="1" applyFill="1" applyBorder="1" applyAlignment="1">
      <alignment horizontal="center" vertical="center"/>
    </xf>
    <xf numFmtId="166" fontId="13" fillId="3" borderId="4" xfId="0" applyNumberFormat="1" applyFont="1" applyFill="1" applyBorder="1" applyAlignment="1">
      <alignment horizontal="center" vertical="center"/>
    </xf>
    <xf numFmtId="14" fontId="13" fillId="3" borderId="2" xfId="0" applyNumberFormat="1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11" fillId="0" borderId="0" xfId="0" applyFont="1" applyAlignment="1"/>
    <xf numFmtId="0" fontId="2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0" fillId="18" borderId="1" xfId="0" applyFont="1" applyFill="1" applyBorder="1" applyAlignment="1">
      <alignment horizontal="left" indent="4"/>
    </xf>
    <xf numFmtId="49" fontId="6" fillId="14" borderId="1" xfId="12" applyNumberFormat="1" applyFill="1" applyBorder="1" applyAlignment="1">
      <alignment horizontal="left"/>
    </xf>
    <xf numFmtId="0" fontId="31" fillId="19" borderId="1" xfId="0" applyFont="1" applyFill="1" applyBorder="1" applyAlignment="1">
      <alignment horizontal="left" vertical="center"/>
    </xf>
    <xf numFmtId="49" fontId="32" fillId="20" borderId="5" xfId="0" applyNumberFormat="1" applyFont="1" applyFill="1" applyBorder="1" applyAlignment="1">
      <alignment horizontal="left" vertical="center" indent="1"/>
    </xf>
    <xf numFmtId="49" fontId="32" fillId="18" borderId="5" xfId="0" applyNumberFormat="1" applyFont="1" applyFill="1" applyBorder="1" applyAlignment="1">
      <alignment horizontal="left" vertical="center" indent="2"/>
    </xf>
    <xf numFmtId="49" fontId="33" fillId="21" borderId="5" xfId="0" applyNumberFormat="1" applyFont="1" applyFill="1" applyBorder="1" applyAlignment="1">
      <alignment horizontal="left" vertical="center" indent="3"/>
    </xf>
    <xf numFmtId="49" fontId="30" fillId="18" borderId="5" xfId="0" applyNumberFormat="1" applyFont="1" applyFill="1" applyBorder="1" applyAlignment="1">
      <alignment horizontal="left" vertical="center" indent="4"/>
    </xf>
    <xf numFmtId="0" fontId="30" fillId="18" borderId="5" xfId="0" applyFont="1" applyFill="1" applyBorder="1" applyAlignment="1">
      <alignment horizontal="left" indent="4"/>
    </xf>
    <xf numFmtId="0" fontId="33" fillId="21" borderId="5" xfId="0" applyFont="1" applyFill="1" applyBorder="1" applyAlignment="1">
      <alignment horizontal="left" indent="3"/>
    </xf>
    <xf numFmtId="0" fontId="32" fillId="18" borderId="5" xfId="0" applyFont="1" applyFill="1" applyBorder="1" applyAlignment="1">
      <alignment horizontal="left" indent="2"/>
    </xf>
    <xf numFmtId="0" fontId="32" fillId="20" borderId="5" xfId="0" applyFont="1" applyFill="1" applyBorder="1" applyAlignment="1">
      <alignment horizontal="left" indent="1"/>
    </xf>
    <xf numFmtId="0" fontId="34" fillId="18" borderId="1" xfId="0" applyFont="1" applyFill="1" applyBorder="1" applyAlignment="1">
      <alignment horizontal="left" indent="3"/>
    </xf>
  </cellXfs>
  <cellStyles count="14">
    <cellStyle name="20% — акцент1" xfId="6" builtinId="30"/>
    <cellStyle name="20% — акцент2" xfId="7" builtinId="34"/>
    <cellStyle name="40% – Акцентування1 2" xfId="9" xr:uid="{00000000-0005-0000-0000-000003000000}"/>
    <cellStyle name="40% — акцент1" xfId="8" builtinId="31"/>
    <cellStyle name="40% — акцент2" xfId="10" builtinId="35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76338017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MK_ALL!$B$5:$D$5</c:f>
              <c:numCache>
                <c:formatCode>dd\.mm\.yyyy;@</c:formatCode>
                <c:ptCount val="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</c:numCache>
            </c:numRef>
          </c:cat>
          <c:val>
            <c:numRef>
              <c:f>MK_ALL!$B$7:$D$7</c:f>
              <c:numCache>
                <c:formatCode>#,##0.00</c:formatCode>
                <c:ptCount val="3"/>
                <c:pt idx="0">
                  <c:v>2362.6826804546599</c:v>
                </c:pt>
                <c:pt idx="1">
                  <c:v>2424.6487035544601</c:v>
                </c:pt>
                <c:pt idx="2">
                  <c:v>2406.1141797857799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9-43F9-9455-38F592166B68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MK_ALL!$B$5:$D$5</c:f>
              <c:numCache>
                <c:formatCode>dd\.mm\.yyyy;@</c:formatCode>
                <c:ptCount val="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</c:numCache>
            </c:numRef>
          </c:cat>
          <c:val>
            <c:numRef>
              <c:f>MK_ALL!$B$8:$D$8</c:f>
              <c:numCache>
                <c:formatCode>#,##0.00</c:formatCode>
                <c:ptCount val="3"/>
                <c:pt idx="0">
                  <c:v>309.33840958982</c:v>
                </c:pt>
                <c:pt idx="1">
                  <c:v>320.77210526949</c:v>
                </c:pt>
                <c:pt idx="2">
                  <c:v>323.96174478936001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9-43F9-9455-38F592166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8760320"/>
        <c:axId val="1"/>
        <c:axId val="0"/>
      </c:bar3DChart>
      <c:dateAx>
        <c:axId val="108876032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088760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812872665"/>
          <c:y val="0.51030352888385555"/>
          <c:w val="9.19421187127335E-2"/>
          <c:h val="0.1419589596754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0873828766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91-40A2-B6D5-1D8F1CFE65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91-40A2-B6D5-1D8F1CFE65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91-40A2-B6D5-1D8F1CFE658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C91-40A2-B6D5-1D8F1CFE658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C91-40A2-B6D5-1D8F1CFE658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C91-40A2-B6D5-1D8F1CFE658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6-AC91-40A2-B6D5-1D8F1CFE6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28.02.2022</c:v>
            </c:pt>
          </c:strCache>
        </c:strRef>
      </c:tx>
      <c:layout>
        <c:manualLayout>
          <c:xMode val="edge"/>
          <c:yMode val="edge"/>
          <c:x val="0.2975206430330772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64-47C9-A6FC-C24BE422CD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64-47C9-A6FC-C24BE422CD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464-47C9-A6FC-C24BE422CDE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464-47C9-A6FC-C24BE422CDE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464-47C9-A6FC-C24BE422CDE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464-47C9-A6FC-C24BE422CDE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GBP</c:v>
                </c:pt>
                <c:pt idx="1">
                  <c:v>USD</c:v>
                </c:pt>
                <c:pt idx="2">
                  <c:v>EUR</c:v>
                </c:pt>
                <c:pt idx="3">
                  <c:v>SDR</c:v>
                </c:pt>
                <c:pt idx="4">
                  <c:v>UAH</c:v>
                </c:pt>
                <c:pt idx="5">
                  <c:v>JPY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2.0614518120000001E-2</c:v>
                </c:pt>
                <c:pt idx="1">
                  <c:v>29.740815229879999</c:v>
                </c:pt>
                <c:pt idx="2">
                  <c:v>11.96947444561</c:v>
                </c:pt>
                <c:pt idx="3">
                  <c:v>8.7962025885599999</c:v>
                </c:pt>
                <c:pt idx="4">
                  <c:v>31.220291004589999</c:v>
                </c:pt>
                <c:pt idx="5">
                  <c:v>0.49913799975000001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64-47C9-A6FC-C24BE422C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28.02.2022</c:v>
            </c:pt>
          </c:strCache>
        </c:strRef>
      </c:tx>
      <c:layout>
        <c:manualLayout>
          <c:xMode val="edge"/>
          <c:yMode val="edge"/>
          <c:x val="0.1818180873828766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E6-449F-8D1D-42EE0BE2E2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E6-449F-8D1D-42EE0BE2E29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E6-449F-8D1D-42EE0BE2E29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E6-449F-8D1D-42EE0BE2E29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DE6-449F-8D1D-42EE0BE2E29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DE6-449F-8D1D-42EE0BE2E29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DE6-449F-8D1D-42EE0BE2E29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DE6-449F-8D1D-42EE0BE2E29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E6-449F-8D1D-42EE0BE2E29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35.30163340691</c:v>
                </c:pt>
                <c:pt idx="1">
                  <c:v>1.1840212700199999</c:v>
                </c:pt>
                <c:pt idx="2">
                  <c:v>3.2632139999999998E-5</c:v>
                </c:pt>
                <c:pt idx="3">
                  <c:v>24.336794933059998</c:v>
                </c:pt>
                <c:pt idx="4">
                  <c:v>2.8647512559299999</c:v>
                </c:pt>
                <c:pt idx="5">
                  <c:v>23.593797085719999</c:v>
                </c:pt>
                <c:pt idx="6">
                  <c:v>1.4994826430699999</c:v>
                </c:pt>
                <c:pt idx="7">
                  <c:v>4.5397826746799996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E6-449F-8D1D-42EE0BE2E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28.02.2022</c:v>
            </c:pt>
          </c:strCache>
        </c:strRef>
      </c:tx>
      <c:layout>
        <c:manualLayout>
          <c:xMode val="edge"/>
          <c:yMode val="edge"/>
          <c:x val="0.2975206430330772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2A-44DD-BB13-3E706E2D91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2A-44DD-BB13-3E706E2D91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42A-44DD-BB13-3E706E2D91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42A-44DD-BB13-3E706E2D915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42A-44DD-BB13-3E706E2D915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42A-44DD-BB13-3E706E2D915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42A-44DD-BB13-3E706E2D9151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A-44DD-BB13-3E706E2D91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34.722981058089999</c:v>
                </c:pt>
                <c:pt idx="1">
                  <c:v>6.328975027E-2</c:v>
                </c:pt>
                <c:pt idx="2">
                  <c:v>22.81179493306</c:v>
                </c:pt>
                <c:pt idx="3">
                  <c:v>1.8267697136600001</c:v>
                </c:pt>
                <c:pt idx="4">
                  <c:v>16.89663323077</c:v>
                </c:pt>
                <c:pt idx="5">
                  <c:v>1.4994826430699999</c:v>
                </c:pt>
                <c:pt idx="6">
                  <c:v>4.4255844575900003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2A-44DD-BB13-3E706E2D9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28.02.2022</c:v>
            </c:pt>
          </c:strCache>
        </c:strRef>
      </c:tx>
      <c:layout>
        <c:manualLayout>
          <c:xMode val="edge"/>
          <c:yMode val="edge"/>
          <c:x val="0.2407024979397363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71-44BD-AA19-A7484A21FE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71-44BD-AA19-A7484A21FE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71-44BD-AA19-A7484A21FEB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D71-44BD-AA19-A7484A21FEB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D71-44BD-AA19-A7484A21FEB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D71-44BD-AA19-A7484A21FEB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D71-44BD-AA19-A7484A21FEB8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71-44BD-AA19-A7484A21FEB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0.57865234882000005</c:v>
                </c:pt>
                <c:pt idx="1">
                  <c:v>1.1207315197500001</c:v>
                </c:pt>
                <c:pt idx="2">
                  <c:v>3.2632139999999998E-5</c:v>
                </c:pt>
                <c:pt idx="3">
                  <c:v>1.5249999999999999</c:v>
                </c:pt>
                <c:pt idx="4">
                  <c:v>1.0379815422700001</c:v>
                </c:pt>
                <c:pt idx="5">
                  <c:v>6.6971638549500003</c:v>
                </c:pt>
                <c:pt idx="6">
                  <c:v>0.11419821709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71-44BD-AA19-A7484A21F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8101371891"/>
          <c:y val="3.07483698187658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36.485687309070002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4-4773-A24D-9D17CF5C731B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57.204039445200003</c:v>
                </c:pt>
                <c:pt idx="5">
                  <c:v>56.83460859246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E4-4773-A24D-9D17CF5C7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200032"/>
        <c:axId val="1"/>
        <c:axId val="0"/>
      </c:bar3DChart>
      <c:dateAx>
        <c:axId val="11522000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152200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567965615"/>
          <c:y val="0.13197968639266089"/>
          <c:w val="0.11983474031445274"/>
          <c:h val="7.27580778996926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0202979245"/>
          <c:y val="2.23932235743259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1067.3851336636901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2-4E7B-BA9B-79A7A56F21AC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1560.4232287934101</c:v>
                </c:pt>
                <c:pt idx="5">
                  <c:v>1662.69079091145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92-4E7B-BA9B-79A7A56F2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202944"/>
        <c:axId val="1"/>
        <c:axId val="0"/>
      </c:bar3DChart>
      <c:dateAx>
        <c:axId val="11522029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152202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567965615"/>
          <c:y val="0.13197968639266089"/>
          <c:w val="0.11983474031445274"/>
          <c:h val="7.27580778996926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782510036"/>
          <c:y val="2.030452604550618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0.35797800000000002</c:v>
                </c:pt>
                <c:pt idx="1">
                  <c:v>0.35574699999999998</c:v>
                </c:pt>
                <c:pt idx="2">
                  <c:v>0.41978199999999999</c:v>
                </c:pt>
                <c:pt idx="3">
                  <c:v>0.404779</c:v>
                </c:pt>
                <c:pt idx="4">
                  <c:v>0.41601399999999999</c:v>
                </c:pt>
                <c:pt idx="5">
                  <c:v>0.39097300000000001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E-4A2A-BF91-460DD0D7EDE0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0.64202199999999998</c:v>
                </c:pt>
                <c:pt idx="1">
                  <c:v>0.64425299999999996</c:v>
                </c:pt>
                <c:pt idx="2">
                  <c:v>0.58021800000000001</c:v>
                </c:pt>
                <c:pt idx="3">
                  <c:v>0.595221</c:v>
                </c:pt>
                <c:pt idx="4">
                  <c:v>0.58398600000000001</c:v>
                </c:pt>
                <c:pt idx="5">
                  <c:v>0.60902699999999999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E-4A2A-BF91-460DD0D7E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197536"/>
        <c:axId val="1"/>
        <c:axId val="0"/>
      </c:bar3DChart>
      <c:dateAx>
        <c:axId val="11521975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152197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6454961586"/>
          <c:y val="8.9678664658098192E-2"/>
          <c:w val="0.11983474031445274"/>
          <c:h val="7.27580778996926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59241904577"/>
          <c:y val="1.940294993030177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35-4940-88A3-7537CC0C5C12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35-4940-88A3-7537CC0C5C12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35-4940-88A3-7537CC0C5C12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5-4940-88A3-7537CC0C5C12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35-4940-88A3-7537CC0C5C12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35-4940-88A3-7537CC0C5C1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2141.69058800007</c:v>
                </c:pt>
                <c:pt idx="1">
                  <c:v>2168.4215676641802</c:v>
                </c:pt>
                <c:pt idx="2">
                  <c:v>1998.29589995677</c:v>
                </c:pt>
                <c:pt idx="3">
                  <c:v>2551.8817251684204</c:v>
                </c:pt>
                <c:pt idx="4">
                  <c:v>2672.0210900444799</c:v>
                </c:pt>
                <c:pt idx="5">
                  <c:v>2730.0759245751401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35-4940-88A3-7537CC0C5C12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35-4940-88A3-7537CC0C5C12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35-4940-88A3-7537CC0C5C12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35-4940-88A3-7537CC0C5C12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35-4940-88A3-7537CC0C5C12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35-4940-88A3-7537CC0C5C12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35-4940-88A3-7537CC0C5C1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1067.3851336636901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35-4940-88A3-7537CC0C5C12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435-4940-88A3-7537CC0C5C12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35-4940-88A3-7537CC0C5C12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435-4940-88A3-7537CC0C5C12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35-4940-88A3-7537CC0C5C12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435-4940-88A3-7537CC0C5C12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435-4940-88A3-7537CC0C5C1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1560.4232287934101</c:v>
                </c:pt>
                <c:pt idx="5">
                  <c:v>1662.69079091145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435-4940-88A3-7537CC0C5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201280"/>
        <c:axId val="1"/>
        <c:axId val="0"/>
      </c:bar3DChart>
      <c:dateAx>
        <c:axId val="115220128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152201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8448223111"/>
          <c:y val="8.8059626517977108E-2"/>
          <c:w val="0.19540229538025544"/>
          <c:h val="0.161194100139396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19718996315"/>
          <c:y val="1.928790559919605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45-4D61-9989-BA7C492964E5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45-4D61-9989-BA7C492964E5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45-4D61-9989-BA7C492964E5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45-4D61-9989-BA7C492964E5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45-4D61-9989-BA7C492964E5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45-4D61-9989-BA7C492964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84.365406859519993</c:v>
                </c:pt>
                <c:pt idx="3">
                  <c:v>90.253504033989998</c:v>
                </c:pt>
                <c:pt idx="4">
                  <c:v>97.954450442069998</c:v>
                </c:pt>
                <c:pt idx="5">
                  <c:v>93.320295901530002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45-4D61-9989-BA7C492964E5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45-4D61-9989-BA7C492964E5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45-4D61-9989-BA7C492964E5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45-4D61-9989-BA7C492964E5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45-4D61-9989-BA7C492964E5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45-4D61-9989-BA7C492964E5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45-4D61-9989-BA7C492964E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36.485687309070002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745-4D61-9989-BA7C492964E5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57.204039445200003</c:v>
                </c:pt>
                <c:pt idx="5">
                  <c:v>56.83460859246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45-4D61-9989-BA7C49296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3279984"/>
        <c:axId val="1"/>
        <c:axId val="0"/>
      </c:bar3DChart>
      <c:dateAx>
        <c:axId val="11532799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UA"/>
          </a:p>
        </c:txPr>
        <c:crossAx val="1153279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37394583665"/>
          <c:y val="5.6379887710231225E-2"/>
          <c:w val="0.208926880715253"/>
          <c:h val="0.154302620614753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76338017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MK_ALL!$B$11:$D$11</c:f>
              <c:numCache>
                <c:formatCode>dd\.mm\.yyyy;@</c:formatCode>
                <c:ptCount val="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</c:numCache>
            </c:numRef>
          </c:cat>
          <c:val>
            <c:numRef>
              <c:f>MK_ALL!$B$13:$D$13</c:f>
              <c:numCache>
                <c:formatCode>#,##0.00</c:formatCode>
                <c:ptCount val="3"/>
                <c:pt idx="0">
                  <c:v>86.614317677070005</c:v>
                </c:pt>
                <c:pt idx="1">
                  <c:v>84.236281516839995</c:v>
                </c:pt>
                <c:pt idx="2">
                  <c:v>82.246535786509995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1-4008-8A8B-A6D89CA03CE6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MK_ALL!$B$11:$D$11</c:f>
              <c:numCache>
                <c:formatCode>dd\.mm\.yyyy;@</c:formatCode>
                <c:ptCount val="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</c:numCache>
            </c:numRef>
          </c:cat>
          <c:val>
            <c:numRef>
              <c:f>MK_ALL!$B$14:$D$14</c:f>
              <c:numCache>
                <c:formatCode>#,##0.00</c:formatCode>
                <c:ptCount val="3"/>
                <c:pt idx="0">
                  <c:v>11.340132765</c:v>
                </c:pt>
                <c:pt idx="1">
                  <c:v>11.14415021138</c:v>
                </c:pt>
                <c:pt idx="2">
                  <c:v>11.073760115020001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1-4008-8A8B-A6D89CA03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8762816"/>
        <c:axId val="1"/>
        <c:axId val="0"/>
      </c:bar3DChart>
      <c:dateAx>
        <c:axId val="108876281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088762816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812872665"/>
          <c:y val="0.45421122732792735"/>
          <c:w val="9.19421187127335E-2"/>
          <c:h val="0.12523994202217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59241904577"/>
          <c:y val="1.940294993030177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AF-4379-B1B1-37D20FB9C487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AF-4379-B1B1-37D20FB9C487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AF-4379-B1B1-37D20FB9C487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AF-4379-B1B1-37D20FB9C487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AF-4379-B1B1-37D20FB9C487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AF-4379-B1B1-37D20FB9C48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2141.69058800007</c:v>
                </c:pt>
                <c:pt idx="1">
                  <c:v>2168.4215676641797</c:v>
                </c:pt>
                <c:pt idx="2">
                  <c:v>1998.29589995677</c:v>
                </c:pt>
                <c:pt idx="3">
                  <c:v>2551.88172516842</c:v>
                </c:pt>
                <c:pt idx="4">
                  <c:v>2672.0210900444799</c:v>
                </c:pt>
                <c:pt idx="5">
                  <c:v>2730.0759245751401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AF-4379-B1B1-37D20FB9C487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AF-4379-B1B1-37D20FB9C487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AF-4379-B1B1-37D20FB9C487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AF-4379-B1B1-37D20FB9C487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AF-4379-B1B1-37D20FB9C487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AF-4379-B1B1-37D20FB9C487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AF-4379-B1B1-37D20FB9C48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1833.7098309171599</c:v>
                </c:pt>
                <c:pt idx="1">
                  <c:v>1860.2910955853999</c:v>
                </c:pt>
                <c:pt idx="2">
                  <c:v>1761.36913148087</c:v>
                </c:pt>
                <c:pt idx="3">
                  <c:v>2259.2315015926201</c:v>
                </c:pt>
                <c:pt idx="4">
                  <c:v>2362.6826804546599</c:v>
                </c:pt>
                <c:pt idx="5">
                  <c:v>2406.1141797857799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AF-4379-B1B1-37D20FB9C487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AF-4379-B1B1-37D20FB9C487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AF-4379-B1B1-37D20FB9C487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AF-4379-B1B1-37D20FB9C487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AF-4379-B1B1-37D20FB9C487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AF-4379-B1B1-37D20FB9C487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AF-4379-B1B1-37D20FB9C48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307.98075708290997</c:v>
                </c:pt>
                <c:pt idx="1">
                  <c:v>308.13047207877997</c:v>
                </c:pt>
                <c:pt idx="2">
                  <c:v>236.92676847589999</c:v>
                </c:pt>
                <c:pt idx="3">
                  <c:v>292.6502235758</c:v>
                </c:pt>
                <c:pt idx="4">
                  <c:v>309.33840958982</c:v>
                </c:pt>
                <c:pt idx="5">
                  <c:v>323.96174478936001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7AF-4379-B1B1-37D20FB9C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198368"/>
        <c:axId val="1"/>
        <c:axId val="0"/>
      </c:bar3DChart>
      <c:dateAx>
        <c:axId val="11521983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152198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8448223111"/>
          <c:y val="8.8059626517977108E-2"/>
          <c:w val="0.19540229538025544"/>
          <c:h val="0.161194100139396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19718996315"/>
          <c:y val="1.928790559919605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EB-4423-8280-979EF9B087DF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EB-4423-8280-979EF9B087DF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EB-4423-8280-979EF9B087DF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EB-4423-8280-979EF9B087DF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EB-4423-8280-979EF9B087DF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EB-4423-8280-979EF9B087D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84.365406859520007</c:v>
                </c:pt>
                <c:pt idx="3">
                  <c:v>90.253504033989998</c:v>
                </c:pt>
                <c:pt idx="4">
                  <c:v>97.954450442069998</c:v>
                </c:pt>
                <c:pt idx="5">
                  <c:v>93.320295901529988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EB-4423-8280-979EF9B087DF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EB-4423-8280-979EF9B087DF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EB-4423-8280-979EF9B087DF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EB-4423-8280-979EF9B087DF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EB-4423-8280-979EF9B087DF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EB-4423-8280-979EF9B087DF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EB-4423-8280-979EF9B087D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65.332784469559996</c:v>
                </c:pt>
                <c:pt idx="1">
                  <c:v>67.186989245079999</c:v>
                </c:pt>
                <c:pt idx="2">
                  <c:v>74.362672420240003</c:v>
                </c:pt>
                <c:pt idx="3">
                  <c:v>79.903217077660003</c:v>
                </c:pt>
                <c:pt idx="4">
                  <c:v>86.614317677070005</c:v>
                </c:pt>
                <c:pt idx="5">
                  <c:v>82.246535786509995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EB-4423-8280-979EF9B087DF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44620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10.972968614759999</c:v>
                </c:pt>
                <c:pt idx="1">
                  <c:v>11.128558730849999</c:v>
                </c:pt>
                <c:pt idx="2">
                  <c:v>10.002734439279999</c:v>
                </c:pt>
                <c:pt idx="3">
                  <c:v>10.350286956330001</c:v>
                </c:pt>
                <c:pt idx="4">
                  <c:v>11.340132765</c:v>
                </c:pt>
                <c:pt idx="5">
                  <c:v>11.073760115020001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EB-4423-8280-979EF9B08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2199200"/>
        <c:axId val="1"/>
        <c:axId val="0"/>
      </c:bar3DChart>
      <c:dateAx>
        <c:axId val="11521992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UA"/>
          </a:p>
        </c:txPr>
        <c:crossAx val="1152199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37394583665"/>
          <c:y val="5.6379887710231225E-2"/>
          <c:w val="0.208926880715253"/>
          <c:h val="0.154302620614753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28.02.2022</c:v>
            </c:pt>
          </c:strCache>
        </c:strRef>
      </c:tx>
      <c:layout>
        <c:manualLayout>
          <c:xMode val="edge"/>
          <c:yMode val="edge"/>
          <c:x val="0.1818180873828766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39-40EB-B4F8-01CF899884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39-40EB-B4F8-01CF8998848E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39-40EB-B4F8-01CF8998848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2406.1141797857799</c:v>
                </c:pt>
                <c:pt idx="1">
                  <c:v>323.96174478936001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39-40EB-B4F8-01CF89988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24684083368"/>
          <c:y val="2.033907057411581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44-414F-80E6-7C86535BE5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B44-414F-80E6-7C86535BE5A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2B44-414F-80E6-7C86535BE5A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2022.02.28-2022.12.31</c:v>
                </c:pt>
                <c:pt idx="1">
                  <c:v>2023-2027</c:v>
                </c:pt>
                <c:pt idx="2">
                  <c:v>2027-13.05.2062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10.360994807240001</c:v>
                </c:pt>
                <c:pt idx="1">
                  <c:v>35.345986222710003</c:v>
                </c:pt>
                <c:pt idx="2">
                  <c:v>47.613314871580002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44-414F-80E6-7C86535BE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28.02.2022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3676710597"/>
          <c:y val="2.03043479809257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CA-4F22-95BE-344536C117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CA-4F22-95BE-344536C117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ECA-4F22-95BE-344536C117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ECA-4F22-95BE-344536C117A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10,073%; 6,17р.</c:v>
                </c:pt>
                <c:pt idx="1">
                  <c:v>      Державний зовнішній борг; 4,08%; 16,34р.</c:v>
                </c:pt>
                <c:pt idx="2">
                  <c:v>      Гарантований внутрішній борг; 11,364%; 4,23р.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1017668873.88</c:v>
                </c:pt>
                <c:pt idx="1">
                  <c:v>1389440948.3199999</c:v>
                </c:pt>
                <c:pt idx="2">
                  <c:v>49716259.789999999</c:v>
                </c:pt>
                <c:pt idx="3">
                  <c:v>274245485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CA-4F22-95BE-344536C11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28.02.2022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3676710597"/>
          <c:y val="2.03043479809257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0F-42FD-B9A3-88C42063B2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0F-42FD-B9A3-88C42063B2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0F-42FD-B9A3-88C42063B22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70F-42FD-B9A3-88C42063B22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70F-42FD-B9A3-88C42063B22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70F-42FD-B9A3-88C42063B22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70F-42FD-B9A3-88C42063B22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70F-42FD-B9A3-88C42063B22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70F-42FD-B9A3-88C42063B22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70F-42FD-B9A3-88C42063B22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70F-42FD-B9A3-88C42063B22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570F-42FD-B9A3-88C42063B22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70F-42FD-B9A3-88C42063B22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70F-42FD-B9A3-88C42063B22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70F-42FD-B9A3-88C42063B22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70F-42FD-B9A3-88C42063B22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70F-42FD-B9A3-88C42063B22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70F-42FD-B9A3-88C42063B22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70F-42FD-B9A3-88C42063B22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70F-42FD-B9A3-88C42063B22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70F-42FD-B9A3-88C42063B22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70F-42FD-B9A3-88C42063B22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70F-42FD-B9A3-88C42063B22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70F-42FD-B9A3-88C42063B220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570F-42FD-B9A3-88C42063B220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570F-42FD-B9A3-88C42063B220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570F-42FD-B9A3-88C42063B220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570F-42FD-B9A3-88C42063B220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570F-42FD-B9A3-88C42063B220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570F-42FD-B9A3-88C42063B220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570F-42FD-B9A3-88C42063B220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570F-42FD-B9A3-88C42063B220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570F-42FD-B9A3-88C42063B220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570F-42FD-B9A3-88C42063B220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570F-42FD-B9A3-88C42063B220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570F-42FD-B9A3-88C42063B220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9,354%; 7,14р.</c:v>
                </c:pt>
                <c:pt idx="2">
                  <c:v>            ОВДП (11 - річні); 11,252%; 10,65р.</c:v>
                </c:pt>
                <c:pt idx="3">
                  <c:v>            ОВДП (12 - місячні); 5,12%; 0,84р.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8,673%; 14,42р.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8,595%; 1,14р.</c:v>
                </c:pt>
                <c:pt idx="11">
                  <c:v>            ОВДП (18 - річні); 8,988%; 13,73р.</c:v>
                </c:pt>
                <c:pt idx="12">
                  <c:v>            ОВДП (19 - річні); 13,2%; 18,85р.</c:v>
                </c:pt>
                <c:pt idx="13">
                  <c:v>            ОВДП (2 - річні); 8,483%; 1,47р.</c:v>
                </c:pt>
                <c:pt idx="14">
                  <c:v>            ОВДП (20 - річні); 13,2%; 19,85р.</c:v>
                </c:pt>
                <c:pt idx="15">
                  <c:v>            ОВДП (21 - річні); 13,2%; 20,85р.</c:v>
                </c:pt>
                <c:pt idx="16">
                  <c:v>            ОВДП (22 - річні); 13,2%; 21,85р.</c:v>
                </c:pt>
                <c:pt idx="17">
                  <c:v>            ОВДП (23 - річні); 13,2%; 22,85р.</c:v>
                </c:pt>
                <c:pt idx="18">
                  <c:v>            ОВДП (24 - річні); 13,2%; 23,85р.</c:v>
                </c:pt>
                <c:pt idx="19">
                  <c:v>            ОВДП (25 - річні); 13,2%; 24,85р.</c:v>
                </c:pt>
                <c:pt idx="20">
                  <c:v>            ОВДП (26 - річні); 13,2%; 25,85р.</c:v>
                </c:pt>
                <c:pt idx="21">
                  <c:v>            ОВДП (27 - річні); 13,2%; 26,85р.</c:v>
                </c:pt>
                <c:pt idx="22">
                  <c:v>            ОВДП (28 - річні); 13,2%; 27,85р.</c:v>
                </c:pt>
                <c:pt idx="23">
                  <c:v>            ОВДП (29 - річні); 13,2%; 28,85р.</c:v>
                </c:pt>
                <c:pt idx="24">
                  <c:v>            ОВДП (3 - місячні); 1,75%; 0,24р.</c:v>
                </c:pt>
                <c:pt idx="25">
                  <c:v>            ОВДП (3 - річні); 13,645%; 1,94р.</c:v>
                </c:pt>
                <c:pt idx="26">
                  <c:v>            ОВДП (30 - річні); 13,2%; 29,85р.</c:v>
                </c:pt>
                <c:pt idx="27">
                  <c:v>            ОВДП (4 - річні); 10,386%; 3р.</c:v>
                </c:pt>
                <c:pt idx="28">
                  <c:v>            ОВДП (5 - річні); 13,85%; 3,24р.</c:v>
                </c:pt>
                <c:pt idx="29">
                  <c:v>            ОВДП (6 - місячні); 4,429%; 0,39р.</c:v>
                </c:pt>
                <c:pt idx="30">
                  <c:v>            ОВДП (6 - річні); 15,84%; 5,14р.</c:v>
                </c:pt>
                <c:pt idx="31">
                  <c:v>            ОВДП (7 - річні); 9,399%; 5,26р.</c:v>
                </c:pt>
                <c:pt idx="32">
                  <c:v>            ОВДП (8 - річні); 13,356%; 7,38р.</c:v>
                </c:pt>
                <c:pt idx="33">
                  <c:v>            ОВДП (9 - місячні); 0%; 0р.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73612848.150000006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117101957</c:v>
                </c:pt>
                <c:pt idx="8">
                  <c:v>12097744</c:v>
                </c:pt>
                <c:pt idx="9">
                  <c:v>12097744</c:v>
                </c:pt>
                <c:pt idx="10">
                  <c:v>81600716.25</c:v>
                </c:pt>
                <c:pt idx="11">
                  <c:v>16038086</c:v>
                </c:pt>
                <c:pt idx="12">
                  <c:v>12097744</c:v>
                </c:pt>
                <c:pt idx="13">
                  <c:v>37320084.090000004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1204030.07</c:v>
                </c:pt>
                <c:pt idx="25">
                  <c:v>80904199</c:v>
                </c:pt>
                <c:pt idx="26">
                  <c:v>12097751</c:v>
                </c:pt>
                <c:pt idx="27">
                  <c:v>42151357</c:v>
                </c:pt>
                <c:pt idx="28">
                  <c:v>52467790</c:v>
                </c:pt>
                <c:pt idx="29">
                  <c:v>35019299</c:v>
                </c:pt>
                <c:pt idx="30">
                  <c:v>41080407</c:v>
                </c:pt>
                <c:pt idx="31">
                  <c:v>21481691</c:v>
                </c:pt>
                <c:pt idx="32">
                  <c:v>17500000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570F-42FD-B9A3-88C42063B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28.02.2022</c:v>
            </c:pt>
          </c:strCache>
        </c:strRef>
      </c:tx>
      <c:layout>
        <c:manualLayout>
          <c:xMode val="edge"/>
          <c:yMode val="edge"/>
          <c:x val="0.30816961724983055"/>
          <c:y val="2.033907057411581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C3-42F8-911B-ADDE0E8AB4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C3-42F8-911B-ADDE0E8AB4C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MK_ALL!$D$19:$D$20</c:f>
              <c:numCache>
                <c:formatCode>0.00%</c:formatCode>
                <c:ptCount val="2"/>
                <c:pt idx="0">
                  <c:v>0.88133600000000001</c:v>
                </c:pt>
                <c:pt idx="1">
                  <c:v>0.11866400000000001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3-42F8-911B-ADDE0E8AB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28.02.2022</c:v>
            </c:pt>
          </c:strCache>
        </c:strRef>
      </c:tx>
      <c:layout>
        <c:manualLayout>
          <c:xMode val="edge"/>
          <c:yMode val="edge"/>
          <c:x val="0.3088842951359311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55-46C7-B265-D06682F85A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55-46C7-B265-D06682F85AD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MT_ALL!$D$19:$D$20</c:f>
              <c:numCache>
                <c:formatCode>0.00%</c:formatCode>
                <c:ptCount val="2"/>
                <c:pt idx="0">
                  <c:v>0.39097300000000001</c:v>
                </c:pt>
                <c:pt idx="1">
                  <c:v>0.60902699999999999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55-46C7-B265-D06682F85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415967044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MT_ALL!$B$5:$D$5</c:f>
              <c:numCache>
                <c:formatCode>dd\.mm\.yyyy;@</c:formatCode>
                <c:ptCount val="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</c:numCache>
            </c:numRef>
          </c:cat>
          <c:val>
            <c:numRef>
              <c:f>MT_ALL!$B$7:$D$7</c:f>
              <c:numCache>
                <c:formatCode>#,##0.00</c:formatCode>
                <c:ptCount val="3"/>
                <c:pt idx="0">
                  <c:v>1111.5978612510701</c:v>
                </c:pt>
                <c:pt idx="1">
                  <c:v>1110.5506117556899</c:v>
                </c:pt>
                <c:pt idx="2">
                  <c:v>1067.3851336636901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9-494F-88F4-0E5B56F2DA87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MT_ALL!$B$5:$D$5</c:f>
              <c:numCache>
                <c:formatCode>dd\.mm\.yyyy;@</c:formatCode>
                <c:ptCount val="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</c:numCache>
            </c:numRef>
          </c:cat>
          <c:val>
            <c:numRef>
              <c:f>MT_ALL!$B$8:$D$8</c:f>
              <c:numCache>
                <c:formatCode>#,##0.00</c:formatCode>
                <c:ptCount val="3"/>
                <c:pt idx="0">
                  <c:v>1560.4232287934101</c:v>
                </c:pt>
                <c:pt idx="1">
                  <c:v>1634.87019706826</c:v>
                </c:pt>
                <c:pt idx="2">
                  <c:v>1662.69079091145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C9-494F-88F4-0E5B56F2D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8759072"/>
        <c:axId val="1"/>
        <c:axId val="0"/>
      </c:bar3DChart>
      <c:catAx>
        <c:axId val="108875907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1088759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967321969"/>
          <c:y val="8.7986516949967411E-2"/>
          <c:w val="0.11983474126992399"/>
          <c:h val="7.27580778996926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917589456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MT_ALL!$B$11:$D$11</c:f>
              <c:numCache>
                <c:formatCode>dd\.mm\.yyyy;@</c:formatCode>
                <c:ptCount val="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</c:numCache>
            </c:numRef>
          </c:cat>
          <c:val>
            <c:numRef>
              <c:f>MT_ALL!$B$13:$D$13</c:f>
              <c:numCache>
                <c:formatCode>#,##0.00</c:formatCode>
                <c:ptCount val="3"/>
                <c:pt idx="0">
                  <c:v>40.750410996870002</c:v>
                </c:pt>
                <c:pt idx="1">
                  <c:v>38.582353737790001</c:v>
                </c:pt>
                <c:pt idx="2">
                  <c:v>36.485687309070002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9-4CA5-9CA2-060178E1857F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MT_ALL!$B$11:$D$11</c:f>
              <c:numCache>
                <c:formatCode>dd\.mm\.yyyy;@</c:formatCode>
                <c:ptCount val="3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</c:numCache>
            </c:numRef>
          </c:cat>
          <c:val>
            <c:numRef>
              <c:f>MT_ALL!$B$14:$D$14</c:f>
              <c:numCache>
                <c:formatCode>#,##0.00</c:formatCode>
                <c:ptCount val="3"/>
                <c:pt idx="0">
                  <c:v>57.204039445200003</c:v>
                </c:pt>
                <c:pt idx="1">
                  <c:v>56.798077990430002</c:v>
                </c:pt>
                <c:pt idx="2">
                  <c:v>56.83460859246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9-4CA5-9CA2-060178E18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8761152"/>
        <c:axId val="1"/>
        <c:axId val="0"/>
      </c:bar3DChart>
      <c:catAx>
        <c:axId val="108876115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ru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ru-UA"/>
          </a:p>
        </c:txPr>
        <c:crossAx val="1088761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7782510036"/>
          <c:y val="2.7072760748868399E-2"/>
          <c:w val="0.11983474031445274"/>
          <c:h val="7.27580778996926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28.02.2022 
(за видами відсоткових ставок)</c:v>
            </c:pt>
          </c:strCache>
        </c:strRef>
      </c:tx>
      <c:layout>
        <c:manualLayout>
          <c:xMode val="edge"/>
          <c:yMode val="edge"/>
          <c:x val="0.21177685902718621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76-4402-96EC-05DB1B6244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76-4402-96EC-05DB1B62447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29.68167864334</c:v>
                </c:pt>
                <c:pt idx="1">
                  <c:v>63.638617258190003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76-4402-96EC-05DB1B624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State debt and State guaranteed debt of Ukraine as of 28.02.2022</c:v>
            </c:pt>
          </c:strCache>
        </c:strRef>
      </c:tx>
      <c:layout>
        <c:manualLayout>
          <c:xMode val="edge"/>
          <c:yMode val="edge"/>
          <c:x val="0.14049589447757024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D1-448E-862B-54B44C00B3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D1-448E-862B-54B44C00B3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D1-448E-862B-54B44C00B38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DD1-448E-862B-54B44C00B38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DD1-448E-862B-54B44C00B38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DD1-448E-862B-54B44C00B38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DD1-448E-862B-54B44C00B38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RATE!$A$8:$A$14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NBU rate</c:v>
                </c:pt>
                <c:pt idx="4">
                  <c:v>IMF rate</c:v>
                </c:pt>
                <c:pt idx="5">
                  <c:v>Ukrainian Index of Retail Deposit Rates</c:v>
                </c:pt>
                <c:pt idx="6">
                  <c:v>Fixed</c:v>
                </c:pt>
              </c:strCache>
            </c:strRef>
          </c:cat>
          <c:val>
            <c:numRef>
              <c:f>RATE!$B$8:$B$14</c:f>
              <c:numCache>
                <c:formatCode>#,##0.00</c:formatCode>
                <c:ptCount val="7"/>
                <c:pt idx="0">
                  <c:v>0.11993270665</c:v>
                </c:pt>
                <c:pt idx="1">
                  <c:v>9.1700084734999994</c:v>
                </c:pt>
                <c:pt idx="2">
                  <c:v>4.962345966</c:v>
                </c:pt>
                <c:pt idx="3">
                  <c:v>0.66203175088999999</c:v>
                </c:pt>
                <c:pt idx="4">
                  <c:v>14.393868650370001</c:v>
                </c:pt>
                <c:pt idx="5">
                  <c:v>0.37349109593000002</c:v>
                </c:pt>
                <c:pt idx="6">
                  <c:v>63.638617258190003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D1-448E-862B-54B44C00B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28.02.2022</c:v>
            </c:pt>
          </c:strCache>
        </c:strRef>
      </c:tx>
      <c:layout>
        <c:manualLayout>
          <c:xMode val="edge"/>
          <c:yMode val="edge"/>
          <c:x val="0.29752064303307729"/>
          <c:y val="2.03045260455061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4F-49D1-B5A0-8765F2C56E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4F-49D1-B5A0-8765F2C56E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4F-49D1-B5A0-8765F2C56E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E4F-49D1-B5A0-8765F2C56E8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E4F-49D1-B5A0-8765F2C56E8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IMF rate</c:v>
                </c:pt>
                <c:pt idx="4">
                  <c:v>Fixed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0.11993270665</c:v>
                </c:pt>
                <c:pt idx="1">
                  <c:v>7.4536125881800004</c:v>
                </c:pt>
                <c:pt idx="2" formatCode="#,##0.00">
                  <c:v>4.962345966</c:v>
                </c:pt>
                <c:pt idx="3" formatCode="#,##0.00">
                  <c:v>8.7962025885599999</c:v>
                </c:pt>
                <c:pt idx="4" formatCode="#,##0.00">
                  <c:v>60.914441937120003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4F-49D1-B5A0-8765F2C56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000-000000000000}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400-000000000000}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600-000000000000}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800-000000000000}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B00-000000000000}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C00-000000000000}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100-000000000000}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600-000000000000}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6480" cy="637032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12680" cy="640842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6480" cy="637032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12680" cy="640842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496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496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496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3940" cy="5615940"/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>
    <tabColor indexed="57"/>
    <outlinePr applyStyles="1" summaryBelow="0"/>
    <pageSetUpPr fitToPage="1"/>
  </sheetPr>
  <dimension ref="A1:I180"/>
  <sheetViews>
    <sheetView workbookViewId="0">
      <selection activeCell="A2" sqref="A2:N2"/>
    </sheetView>
  </sheetViews>
  <sheetFormatPr baseColWidth="10" defaultColWidth="9.1640625" defaultRowHeight="11" outlineLevelRow="3"/>
  <cols>
    <col min="1" max="1" width="52" style="74" customWidth="1"/>
    <col min="2" max="4" width="16.33203125" style="211" customWidth="1"/>
    <col min="5" max="16384" width="9.1640625" style="74"/>
  </cols>
  <sheetData>
    <row r="1" spans="1:9" s="9" customFormat="1" ht="14">
      <c r="B1" s="163"/>
      <c r="C1" s="163"/>
      <c r="D1" s="163"/>
    </row>
    <row r="2" spans="1:9" s="241" customFormat="1" ht="19">
      <c r="A2" s="5" t="s">
        <v>102</v>
      </c>
      <c r="B2" s="5"/>
      <c r="C2" s="5"/>
      <c r="D2" s="5"/>
      <c r="E2" s="34"/>
      <c r="F2" s="34"/>
      <c r="G2" s="34"/>
      <c r="H2" s="34"/>
      <c r="I2" s="34"/>
    </row>
    <row r="3" spans="1:9" s="9" customFormat="1" ht="14">
      <c r="B3" s="142"/>
      <c r="C3" s="142"/>
      <c r="D3" s="142"/>
      <c r="E3" s="246"/>
      <c r="F3" s="246"/>
      <c r="G3" s="246"/>
    </row>
    <row r="4" spans="1:9" s="82" customFormat="1" ht="14">
      <c r="B4" s="215"/>
      <c r="C4" s="215"/>
      <c r="D4" s="215" t="str">
        <f>VALUAH</f>
        <v>млрд. грн</v>
      </c>
    </row>
    <row r="5" spans="1:9" s="154" customFormat="1" ht="14">
      <c r="A5" s="93"/>
      <c r="B5" s="41">
        <v>44561</v>
      </c>
      <c r="C5" s="41">
        <v>44592</v>
      </c>
      <c r="D5" s="41">
        <v>44620</v>
      </c>
    </row>
    <row r="6" spans="1:9" s="121" customFormat="1" ht="34">
      <c r="A6" s="233" t="s">
        <v>144</v>
      </c>
      <c r="B6" s="226">
        <f>B$62+B$7</f>
        <v>2672.0210900444799</v>
      </c>
      <c r="C6" s="226">
        <f>C$62+C$7</f>
        <v>2745.4208088239502</v>
      </c>
      <c r="D6" s="226">
        <f>D$62+D$7</f>
        <v>2730.0759245751406</v>
      </c>
    </row>
    <row r="7" spans="1:9" s="180" customFormat="1" ht="16">
      <c r="A7" s="184" t="s">
        <v>46</v>
      </c>
      <c r="B7" s="202">
        <f>B$8+B$45</f>
        <v>1111.5978612510703</v>
      </c>
      <c r="C7" s="202">
        <f>C$8+C$45</f>
        <v>1110.5506117556902</v>
      </c>
      <c r="D7" s="202">
        <f>D$8+D$45</f>
        <v>1067.3851336636903</v>
      </c>
    </row>
    <row r="8" spans="1:9" s="212" customFormat="1" ht="16" outlineLevel="1">
      <c r="A8" s="219" t="s">
        <v>63</v>
      </c>
      <c r="B8" s="31">
        <f>B$9+B$43</f>
        <v>1062.5590347498203</v>
      </c>
      <c r="C8" s="31">
        <f>C$9+C$43</f>
        <v>1060.9851498074202</v>
      </c>
      <c r="D8" s="31">
        <f>D$9+D$43</f>
        <v>1017.6688738765204</v>
      </c>
    </row>
    <row r="9" spans="1:9" s="25" customFormat="1" ht="14" outlineLevel="2">
      <c r="A9" s="238" t="s">
        <v>184</v>
      </c>
      <c r="B9" s="204">
        <f>SUM(B$10:B$42)</f>
        <v>1060.7074994346003</v>
      </c>
      <c r="C9" s="204">
        <f>SUM(C$10:C$42)</f>
        <v>1059.1336144922002</v>
      </c>
      <c r="D9" s="204">
        <f>SUM(D$10:D$42)</f>
        <v>1015.8173385613004</v>
      </c>
    </row>
    <row r="10" spans="1:9" s="88" customFormat="1" ht="14" outlineLevel="3">
      <c r="A10" s="11" t="s">
        <v>136</v>
      </c>
      <c r="B10" s="24">
        <v>81.333449999999999</v>
      </c>
      <c r="C10" s="24">
        <v>81.333449999999999</v>
      </c>
      <c r="D10" s="24">
        <v>81.333449999999999</v>
      </c>
    </row>
    <row r="11" spans="1:9" ht="14" outlineLevel="3">
      <c r="A11" s="84" t="s">
        <v>193</v>
      </c>
      <c r="B11" s="223">
        <v>17.533000000000001</v>
      </c>
      <c r="C11" s="223">
        <v>17.533000000000001</v>
      </c>
      <c r="D11" s="223">
        <v>17.533000000000001</v>
      </c>
      <c r="E11" s="61"/>
      <c r="F11" s="61"/>
      <c r="G11" s="61"/>
    </row>
    <row r="12" spans="1:9" ht="14" outlineLevel="3">
      <c r="A12" s="84" t="s">
        <v>29</v>
      </c>
      <c r="B12" s="223">
        <v>95.914618630199996</v>
      </c>
      <c r="C12" s="223">
        <v>95.0173180516</v>
      </c>
      <c r="D12" s="223">
        <v>73.612848150000005</v>
      </c>
      <c r="E12" s="61"/>
      <c r="F12" s="61"/>
      <c r="G12" s="61"/>
    </row>
    <row r="13" spans="1:9" ht="14" outlineLevel="3">
      <c r="A13" s="84" t="s">
        <v>32</v>
      </c>
      <c r="B13" s="223">
        <v>36.5</v>
      </c>
      <c r="C13" s="223">
        <v>36.5</v>
      </c>
      <c r="D13" s="223">
        <v>36.5</v>
      </c>
      <c r="E13" s="61"/>
      <c r="F13" s="61"/>
      <c r="G13" s="61"/>
    </row>
    <row r="14" spans="1:9" ht="14" outlineLevel="3">
      <c r="A14" s="84" t="s">
        <v>81</v>
      </c>
      <c r="B14" s="223">
        <v>28.700001</v>
      </c>
      <c r="C14" s="223">
        <v>28.700001</v>
      </c>
      <c r="D14" s="223">
        <v>28.700001</v>
      </c>
      <c r="E14" s="61"/>
      <c r="F14" s="61"/>
      <c r="G14" s="61"/>
    </row>
    <row r="15" spans="1:9" ht="14" outlineLevel="3">
      <c r="A15" s="84" t="s">
        <v>126</v>
      </c>
      <c r="B15" s="223">
        <v>46.9</v>
      </c>
      <c r="C15" s="223">
        <v>46.9</v>
      </c>
      <c r="D15" s="223">
        <v>46.9</v>
      </c>
      <c r="E15" s="61"/>
      <c r="F15" s="61"/>
      <c r="G15" s="61"/>
    </row>
    <row r="16" spans="1:9" ht="14" outlineLevel="3">
      <c r="A16" s="84" t="s">
        <v>185</v>
      </c>
      <c r="B16" s="223">
        <v>117.101957</v>
      </c>
      <c r="C16" s="223">
        <v>117.101957</v>
      </c>
      <c r="D16" s="223">
        <v>117.101957</v>
      </c>
      <c r="E16" s="61"/>
      <c r="F16" s="61"/>
      <c r="G16" s="61"/>
    </row>
    <row r="17" spans="1:7" ht="14" outlineLevel="3">
      <c r="A17" s="84" t="s">
        <v>25</v>
      </c>
      <c r="B17" s="223">
        <v>12.097744</v>
      </c>
      <c r="C17" s="223">
        <v>12.097744</v>
      </c>
      <c r="D17" s="223">
        <v>12.097744</v>
      </c>
      <c r="E17" s="61"/>
      <c r="F17" s="61"/>
      <c r="G17" s="61"/>
    </row>
    <row r="18" spans="1:7" ht="14" outlineLevel="3">
      <c r="A18" s="84" t="s">
        <v>73</v>
      </c>
      <c r="B18" s="223">
        <v>12.097744</v>
      </c>
      <c r="C18" s="223">
        <v>12.097744</v>
      </c>
      <c r="D18" s="223">
        <v>12.097744</v>
      </c>
      <c r="E18" s="61"/>
      <c r="F18" s="61"/>
      <c r="G18" s="61"/>
    </row>
    <row r="19" spans="1:7" ht="14" outlineLevel="3">
      <c r="A19" s="84" t="s">
        <v>161</v>
      </c>
      <c r="B19" s="223">
        <v>76.851619688200003</v>
      </c>
      <c r="C19" s="223">
        <v>81.119094728899995</v>
      </c>
      <c r="D19" s="223">
        <v>81.600716249900003</v>
      </c>
      <c r="E19" s="61"/>
      <c r="F19" s="61"/>
      <c r="G19" s="61"/>
    </row>
    <row r="20" spans="1:7" ht="14" outlineLevel="3">
      <c r="A20" s="84" t="s">
        <v>119</v>
      </c>
      <c r="B20" s="223">
        <v>16.038086</v>
      </c>
      <c r="C20" s="223">
        <v>16.038086</v>
      </c>
      <c r="D20" s="223">
        <v>16.038086</v>
      </c>
      <c r="E20" s="61"/>
      <c r="F20" s="61"/>
      <c r="G20" s="61"/>
    </row>
    <row r="21" spans="1:7" ht="14" outlineLevel="3">
      <c r="A21" s="84" t="s">
        <v>181</v>
      </c>
      <c r="B21" s="223">
        <v>12.097744</v>
      </c>
      <c r="C21" s="223">
        <v>12.097744</v>
      </c>
      <c r="D21" s="223">
        <v>12.097744</v>
      </c>
      <c r="E21" s="61"/>
      <c r="F21" s="61"/>
      <c r="G21" s="61"/>
    </row>
    <row r="22" spans="1:7" ht="14" outlineLevel="3">
      <c r="A22" s="84" t="s">
        <v>207</v>
      </c>
      <c r="B22" s="223">
        <v>61.134827581400003</v>
      </c>
      <c r="C22" s="223">
        <v>64.893717180300001</v>
      </c>
      <c r="D22" s="223">
        <v>37.320084092800002</v>
      </c>
      <c r="E22" s="61"/>
      <c r="F22" s="61"/>
      <c r="G22" s="61"/>
    </row>
    <row r="23" spans="1:7" ht="14" outlineLevel="3">
      <c r="A23" s="84" t="s">
        <v>143</v>
      </c>
      <c r="B23" s="223">
        <v>12.097744</v>
      </c>
      <c r="C23" s="223">
        <v>12.097744</v>
      </c>
      <c r="D23" s="223">
        <v>12.097744</v>
      </c>
      <c r="E23" s="61"/>
      <c r="F23" s="61"/>
      <c r="G23" s="61"/>
    </row>
    <row r="24" spans="1:7" ht="14" outlineLevel="3">
      <c r="A24" s="84" t="s">
        <v>198</v>
      </c>
      <c r="B24" s="223">
        <v>12.097744</v>
      </c>
      <c r="C24" s="223">
        <v>12.097744</v>
      </c>
      <c r="D24" s="223">
        <v>12.097744</v>
      </c>
      <c r="E24" s="61"/>
      <c r="F24" s="61"/>
      <c r="G24" s="61"/>
    </row>
    <row r="25" spans="1:7" ht="14" outlineLevel="3">
      <c r="A25" s="84" t="s">
        <v>36</v>
      </c>
      <c r="B25" s="223">
        <v>12.097744</v>
      </c>
      <c r="C25" s="223">
        <v>12.097744</v>
      </c>
      <c r="D25" s="223">
        <v>12.097744</v>
      </c>
      <c r="E25" s="61"/>
      <c r="F25" s="61"/>
      <c r="G25" s="61"/>
    </row>
    <row r="26" spans="1:7" ht="14" outlineLevel="3">
      <c r="A26" s="84" t="s">
        <v>85</v>
      </c>
      <c r="B26" s="223">
        <v>12.097744</v>
      </c>
      <c r="C26" s="223">
        <v>12.097744</v>
      </c>
      <c r="D26" s="223">
        <v>12.097744</v>
      </c>
      <c r="E26" s="61"/>
      <c r="F26" s="61"/>
      <c r="G26" s="61"/>
    </row>
    <row r="27" spans="1:7" ht="14" outlineLevel="3">
      <c r="A27" s="84" t="s">
        <v>74</v>
      </c>
      <c r="B27" s="223">
        <v>12.097744</v>
      </c>
      <c r="C27" s="223">
        <v>12.097744</v>
      </c>
      <c r="D27" s="223">
        <v>12.097744</v>
      </c>
      <c r="E27" s="61"/>
      <c r="F27" s="61"/>
      <c r="G27" s="61"/>
    </row>
    <row r="28" spans="1:7" ht="14" outlineLevel="3">
      <c r="A28" s="84" t="s">
        <v>120</v>
      </c>
      <c r="B28" s="223">
        <v>12.097744</v>
      </c>
      <c r="C28" s="223">
        <v>12.097744</v>
      </c>
      <c r="D28" s="223">
        <v>12.097744</v>
      </c>
      <c r="E28" s="61"/>
      <c r="F28" s="61"/>
      <c r="G28" s="61"/>
    </row>
    <row r="29" spans="1:7" ht="14" outlineLevel="3">
      <c r="A29" s="84" t="s">
        <v>182</v>
      </c>
      <c r="B29" s="223">
        <v>12.097744</v>
      </c>
      <c r="C29" s="223">
        <v>12.097744</v>
      </c>
      <c r="D29" s="223">
        <v>12.097744</v>
      </c>
      <c r="E29" s="61"/>
      <c r="F29" s="61"/>
      <c r="G29" s="61"/>
    </row>
    <row r="30" spans="1:7" ht="14" outlineLevel="3">
      <c r="A30" s="84" t="s">
        <v>18</v>
      </c>
      <c r="B30" s="223">
        <v>12.097744</v>
      </c>
      <c r="C30" s="223">
        <v>12.097744</v>
      </c>
      <c r="D30" s="223">
        <v>12.097744</v>
      </c>
      <c r="E30" s="61"/>
      <c r="F30" s="61"/>
      <c r="G30" s="61"/>
    </row>
    <row r="31" spans="1:7" ht="14" outlineLevel="3">
      <c r="A31" s="84" t="s">
        <v>69</v>
      </c>
      <c r="B31" s="223">
        <v>12.097744</v>
      </c>
      <c r="C31" s="223">
        <v>12.097744</v>
      </c>
      <c r="D31" s="223">
        <v>12.097744</v>
      </c>
      <c r="E31" s="61"/>
      <c r="F31" s="61"/>
      <c r="G31" s="61"/>
    </row>
    <row r="32" spans="1:7" ht="14" outlineLevel="3">
      <c r="A32" s="84" t="s">
        <v>115</v>
      </c>
      <c r="B32" s="223">
        <v>12.097744</v>
      </c>
      <c r="C32" s="223">
        <v>12.097744</v>
      </c>
      <c r="D32" s="223">
        <v>12.097744</v>
      </c>
      <c r="E32" s="61"/>
      <c r="F32" s="61"/>
      <c r="G32" s="61"/>
    </row>
    <row r="33" spans="1:7" ht="14" outlineLevel="3">
      <c r="A33" s="84" t="s">
        <v>53</v>
      </c>
      <c r="B33" s="223">
        <v>1.1224285348</v>
      </c>
      <c r="C33" s="223">
        <v>1.1625995313999999</v>
      </c>
      <c r="D33" s="223">
        <v>1.2040300686000001</v>
      </c>
      <c r="E33" s="61"/>
      <c r="F33" s="61"/>
      <c r="G33" s="61"/>
    </row>
    <row r="34" spans="1:7" ht="14" outlineLevel="3">
      <c r="A34" s="84" t="s">
        <v>43</v>
      </c>
      <c r="B34" s="223">
        <v>91.468603000000002</v>
      </c>
      <c r="C34" s="223">
        <v>80.902839999999998</v>
      </c>
      <c r="D34" s="223">
        <v>80.904199000000006</v>
      </c>
      <c r="E34" s="61"/>
      <c r="F34" s="61"/>
      <c r="G34" s="61"/>
    </row>
    <row r="35" spans="1:7" ht="14" outlineLevel="3">
      <c r="A35" s="84" t="s">
        <v>86</v>
      </c>
      <c r="B35" s="223">
        <v>12.097751000000001</v>
      </c>
      <c r="C35" s="223">
        <v>12.097751000000001</v>
      </c>
      <c r="D35" s="223">
        <v>12.097751000000001</v>
      </c>
      <c r="E35" s="61"/>
      <c r="F35" s="61"/>
      <c r="G35" s="61"/>
    </row>
    <row r="36" spans="1:7" ht="14" outlineLevel="3">
      <c r="A36" s="84" t="s">
        <v>90</v>
      </c>
      <c r="B36" s="223">
        <v>42.151356999999997</v>
      </c>
      <c r="C36" s="223">
        <v>42.151356999999997</v>
      </c>
      <c r="D36" s="223">
        <v>42.151356999999997</v>
      </c>
      <c r="E36" s="61"/>
      <c r="F36" s="61"/>
      <c r="G36" s="61"/>
    </row>
    <row r="37" spans="1:7" ht="14" outlineLevel="3">
      <c r="A37" s="84" t="s">
        <v>147</v>
      </c>
      <c r="B37" s="223">
        <v>51.468836000000003</v>
      </c>
      <c r="C37" s="223">
        <v>52.204369999999997</v>
      </c>
      <c r="D37" s="223">
        <v>52.467790000000001</v>
      </c>
      <c r="E37" s="61"/>
      <c r="F37" s="61"/>
      <c r="G37" s="61"/>
    </row>
    <row r="38" spans="1:7" ht="14" outlineLevel="3">
      <c r="A38" s="84" t="s">
        <v>151</v>
      </c>
      <c r="B38" s="223">
        <v>26.571145999999999</v>
      </c>
      <c r="C38" s="223">
        <v>30.147962</v>
      </c>
      <c r="D38" s="223">
        <v>35.019298999999997</v>
      </c>
      <c r="E38" s="61"/>
      <c r="F38" s="61"/>
      <c r="G38" s="61"/>
    </row>
    <row r="39" spans="1:7" ht="14" outlineLevel="3">
      <c r="A39" s="84" t="s">
        <v>200</v>
      </c>
      <c r="B39" s="223">
        <v>41.080407000000001</v>
      </c>
      <c r="C39" s="223">
        <v>41.080407000000001</v>
      </c>
      <c r="D39" s="223">
        <v>41.080407000000001</v>
      </c>
      <c r="E39" s="61"/>
      <c r="F39" s="61"/>
      <c r="G39" s="61"/>
    </row>
    <row r="40" spans="1:7" ht="14" outlineLevel="3">
      <c r="A40" s="84" t="s">
        <v>38</v>
      </c>
      <c r="B40" s="223">
        <v>23.968738999999999</v>
      </c>
      <c r="C40" s="223">
        <v>21.479032</v>
      </c>
      <c r="D40" s="223">
        <v>21.481691000000001</v>
      </c>
      <c r="E40" s="61"/>
      <c r="F40" s="61"/>
      <c r="G40" s="61"/>
    </row>
    <row r="41" spans="1:7" ht="14" outlineLevel="3">
      <c r="A41" s="84" t="s">
        <v>88</v>
      </c>
      <c r="B41" s="223">
        <v>17.5</v>
      </c>
      <c r="C41" s="223">
        <v>17.5</v>
      </c>
      <c r="D41" s="223">
        <v>17.5</v>
      </c>
      <c r="E41" s="61"/>
      <c r="F41" s="61"/>
      <c r="G41" s="61"/>
    </row>
    <row r="42" spans="1:7" ht="14" outlineLevel="3">
      <c r="A42" s="84" t="s">
        <v>137</v>
      </c>
      <c r="B42" s="223">
        <v>18</v>
      </c>
      <c r="C42" s="223">
        <v>18</v>
      </c>
      <c r="D42" s="223">
        <v>18</v>
      </c>
      <c r="E42" s="61"/>
      <c r="F42" s="61"/>
      <c r="G42" s="61"/>
    </row>
    <row r="43" spans="1:7" ht="14" outlineLevel="2">
      <c r="A43" s="63" t="s">
        <v>107</v>
      </c>
      <c r="B43" s="171">
        <f>SUM(B$44:B$44)</f>
        <v>1.85153531522</v>
      </c>
      <c r="C43" s="171">
        <f>SUM(C$44:C$44)</f>
        <v>1.85153531522</v>
      </c>
      <c r="D43" s="171">
        <f>SUM(D$44:D$44)</f>
        <v>1.85153531522</v>
      </c>
      <c r="E43" s="61"/>
      <c r="F43" s="61"/>
      <c r="G43" s="61"/>
    </row>
    <row r="44" spans="1:7" ht="14" outlineLevel="3">
      <c r="A44" s="84" t="s">
        <v>27</v>
      </c>
      <c r="B44" s="223">
        <v>1.85153531522</v>
      </c>
      <c r="C44" s="223">
        <v>1.85153531522</v>
      </c>
      <c r="D44" s="223">
        <v>1.85153531522</v>
      </c>
      <c r="E44" s="61"/>
      <c r="F44" s="61"/>
      <c r="G44" s="61"/>
    </row>
    <row r="45" spans="1:7" ht="15" outlineLevel="1">
      <c r="A45" s="81" t="s">
        <v>12</v>
      </c>
      <c r="B45" s="140">
        <f>B$46+B$52+B$60</f>
        <v>49.038826501249993</v>
      </c>
      <c r="C45" s="140">
        <f>C$46+C$52+C$60</f>
        <v>49.565461948269991</v>
      </c>
      <c r="D45" s="140">
        <f>D$46+D$52+D$60</f>
        <v>49.716259787169996</v>
      </c>
      <c r="E45" s="61"/>
      <c r="F45" s="61"/>
      <c r="G45" s="61"/>
    </row>
    <row r="46" spans="1:7" ht="14" outlineLevel="2">
      <c r="A46" s="63" t="s">
        <v>184</v>
      </c>
      <c r="B46" s="171">
        <f>SUM(B$47:B$51)</f>
        <v>16.928416599999998</v>
      </c>
      <c r="C46" s="171">
        <f>SUM(C$47:C$51)</f>
        <v>16.928416599999998</v>
      </c>
      <c r="D46" s="171">
        <f>SUM(D$47:D$51)</f>
        <v>16.928416599999998</v>
      </c>
      <c r="E46" s="61"/>
      <c r="F46" s="61"/>
      <c r="G46" s="61"/>
    </row>
    <row r="47" spans="1:7" ht="14" outlineLevel="3">
      <c r="A47" s="84" t="s">
        <v>103</v>
      </c>
      <c r="B47" s="223">
        <v>1.1600000000000001E-5</v>
      </c>
      <c r="C47" s="223">
        <v>1.1600000000000001E-5</v>
      </c>
      <c r="D47" s="223">
        <v>1.1600000000000001E-5</v>
      </c>
      <c r="E47" s="61"/>
      <c r="F47" s="61"/>
      <c r="G47" s="61"/>
    </row>
    <row r="48" spans="1:7" ht="14" outlineLevel="3">
      <c r="A48" s="84" t="s">
        <v>70</v>
      </c>
      <c r="B48" s="223">
        <v>3.4750000000000001</v>
      </c>
      <c r="C48" s="223">
        <v>3.4750000000000001</v>
      </c>
      <c r="D48" s="223">
        <v>3.4750000000000001</v>
      </c>
      <c r="E48" s="61"/>
      <c r="F48" s="61"/>
      <c r="G48" s="61"/>
    </row>
    <row r="49" spans="1:7" ht="14" outlineLevel="3">
      <c r="A49" s="84" t="s">
        <v>179</v>
      </c>
      <c r="B49" s="223">
        <v>8.5809999999999995</v>
      </c>
      <c r="C49" s="223">
        <v>8.5809999999999995</v>
      </c>
      <c r="D49" s="223">
        <v>8.5809999999999995</v>
      </c>
      <c r="E49" s="61"/>
      <c r="F49" s="61"/>
      <c r="G49" s="61"/>
    </row>
    <row r="50" spans="1:7" ht="14" outlineLevel="3">
      <c r="A50" s="84" t="s">
        <v>99</v>
      </c>
      <c r="B50" s="223">
        <v>2.8724050000000001</v>
      </c>
      <c r="C50" s="223">
        <v>2.8724050000000001</v>
      </c>
      <c r="D50" s="223">
        <v>2.8724050000000001</v>
      </c>
      <c r="E50" s="61"/>
      <c r="F50" s="61"/>
      <c r="G50" s="61"/>
    </row>
    <row r="51" spans="1:7" ht="14" outlineLevel="3">
      <c r="A51" s="84" t="s">
        <v>0</v>
      </c>
      <c r="B51" s="223">
        <v>2</v>
      </c>
      <c r="C51" s="223">
        <v>2</v>
      </c>
      <c r="D51" s="223">
        <v>2</v>
      </c>
      <c r="E51" s="61"/>
      <c r="F51" s="61"/>
      <c r="G51" s="61"/>
    </row>
    <row r="52" spans="1:7" ht="14" outlineLevel="2">
      <c r="A52" s="63" t="s">
        <v>107</v>
      </c>
      <c r="B52" s="171">
        <f>SUM(B$53:B$59)</f>
        <v>32.109455251249997</v>
      </c>
      <c r="C52" s="171">
        <f>SUM(C$53:C$59)</f>
        <v>32.636090698269996</v>
      </c>
      <c r="D52" s="171">
        <f>SUM(D$53:D$59)</f>
        <v>32.78688853717</v>
      </c>
      <c r="E52" s="61"/>
      <c r="F52" s="61"/>
      <c r="G52" s="61"/>
    </row>
    <row r="53" spans="1:7" ht="14" outlineLevel="3">
      <c r="A53" s="84" t="s">
        <v>132</v>
      </c>
      <c r="B53" s="223">
        <v>4.3504301776699998</v>
      </c>
      <c r="C53" s="223">
        <v>4.3531319117200002</v>
      </c>
      <c r="D53" s="223">
        <v>4.3600152450499996</v>
      </c>
      <c r="E53" s="61"/>
      <c r="F53" s="61"/>
      <c r="G53" s="61"/>
    </row>
    <row r="54" spans="1:7" ht="14" outlineLevel="3">
      <c r="A54" s="84" t="s">
        <v>117</v>
      </c>
      <c r="B54" s="223">
        <v>0.3546166</v>
      </c>
      <c r="C54" s="223">
        <v>0.37419069999999999</v>
      </c>
      <c r="D54" s="223">
        <v>0.38031369999999998</v>
      </c>
      <c r="E54" s="61"/>
      <c r="F54" s="61"/>
      <c r="G54" s="61"/>
    </row>
    <row r="55" spans="1:7" ht="14" outlineLevel="3">
      <c r="A55" s="84" t="s">
        <v>186</v>
      </c>
      <c r="B55" s="223">
        <v>0.27278200000000002</v>
      </c>
      <c r="C55" s="223">
        <v>0.28783900000000001</v>
      </c>
      <c r="D55" s="223">
        <v>0.292549</v>
      </c>
      <c r="E55" s="61"/>
      <c r="F55" s="61"/>
      <c r="G55" s="61"/>
    </row>
    <row r="56" spans="1:7" ht="14" outlineLevel="3">
      <c r="A56" s="84" t="s">
        <v>172</v>
      </c>
      <c r="B56" s="223">
        <v>0.38189479999999998</v>
      </c>
      <c r="C56" s="223">
        <v>0.40297460000000002</v>
      </c>
      <c r="D56" s="223">
        <v>0.4095686</v>
      </c>
      <c r="E56" s="61"/>
      <c r="F56" s="61"/>
      <c r="G56" s="61"/>
    </row>
    <row r="57" spans="1:7" ht="14" outlineLevel="3">
      <c r="A57" s="84" t="s">
        <v>58</v>
      </c>
      <c r="B57" s="223">
        <v>10.60962944519</v>
      </c>
      <c r="C57" s="223">
        <v>10.8185373923</v>
      </c>
      <c r="D57" s="223">
        <v>10.914588305980001</v>
      </c>
      <c r="E57" s="61"/>
      <c r="F57" s="61"/>
      <c r="G57" s="61"/>
    </row>
    <row r="58" spans="1:7" ht="14" outlineLevel="3">
      <c r="A58" s="84" t="s">
        <v>169</v>
      </c>
      <c r="B58" s="223">
        <v>12.514342159670001</v>
      </c>
      <c r="C58" s="223">
        <v>12.424652255190001</v>
      </c>
      <c r="D58" s="223">
        <v>12.455088847080001</v>
      </c>
      <c r="E58" s="61"/>
      <c r="F58" s="61"/>
      <c r="G58" s="61"/>
    </row>
    <row r="59" spans="1:7" ht="14" outlineLevel="3">
      <c r="A59" s="84" t="s">
        <v>197</v>
      </c>
      <c r="B59" s="223">
        <v>3.62576006872</v>
      </c>
      <c r="C59" s="223">
        <v>3.9747648390600001</v>
      </c>
      <c r="D59" s="223">
        <v>3.9747648390600001</v>
      </c>
      <c r="E59" s="61"/>
      <c r="F59" s="61"/>
      <c r="G59" s="61"/>
    </row>
    <row r="60" spans="1:7" ht="14" outlineLevel="2">
      <c r="A60" s="63" t="s">
        <v>130</v>
      </c>
      <c r="B60" s="171">
        <f>SUM(B$61:B$61)</f>
        <v>9.5465000000000003E-4</v>
      </c>
      <c r="C60" s="171">
        <f>SUM(C$61:C$61)</f>
        <v>9.5465000000000003E-4</v>
      </c>
      <c r="D60" s="171">
        <f>SUM(D$61:D$61)</f>
        <v>9.5465000000000003E-4</v>
      </c>
      <c r="E60" s="61"/>
      <c r="F60" s="61"/>
      <c r="G60" s="61"/>
    </row>
    <row r="61" spans="1:7" ht="14" outlineLevel="3">
      <c r="A61" s="84" t="s">
        <v>64</v>
      </c>
      <c r="B61" s="223">
        <v>9.5465000000000003E-4</v>
      </c>
      <c r="C61" s="223">
        <v>9.5465000000000003E-4</v>
      </c>
      <c r="D61" s="223">
        <v>9.5465000000000003E-4</v>
      </c>
      <c r="E61" s="61"/>
      <c r="F61" s="61"/>
      <c r="G61" s="61"/>
    </row>
    <row r="62" spans="1:7" ht="15">
      <c r="A62" s="222" t="s">
        <v>57</v>
      </c>
      <c r="B62" s="18">
        <f>B$63+B$95</f>
        <v>1560.4232287934099</v>
      </c>
      <c r="C62" s="18">
        <f>C$63+C$95</f>
        <v>1634.87019706826</v>
      </c>
      <c r="D62" s="18">
        <f>D$63+D$95</f>
        <v>1662.69079091145</v>
      </c>
      <c r="E62" s="61"/>
      <c r="F62" s="61"/>
      <c r="G62" s="61"/>
    </row>
    <row r="63" spans="1:7" ht="15" outlineLevel="1">
      <c r="A63" s="81" t="s">
        <v>63</v>
      </c>
      <c r="B63" s="140">
        <f>B$64+B$72+B$80+B$85+B$93</f>
        <v>1300.1236457048399</v>
      </c>
      <c r="C63" s="140">
        <f>C$64+C$72+C$80+C$85+C$93</f>
        <v>1363.6635537470399</v>
      </c>
      <c r="D63" s="140">
        <f>D$64+D$72+D$80+D$85+D$93</f>
        <v>1388.44530590926</v>
      </c>
      <c r="E63" s="61"/>
      <c r="F63" s="61"/>
      <c r="G63" s="61"/>
    </row>
    <row r="64" spans="1:7" ht="14" outlineLevel="2">
      <c r="A64" s="63" t="s">
        <v>165</v>
      </c>
      <c r="B64" s="171">
        <f>SUM(B$65:B$71)</f>
        <v>463.13044056396001</v>
      </c>
      <c r="C64" s="171">
        <f>SUM(C$65:C$71)</f>
        <v>483.72202795942002</v>
      </c>
      <c r="D64" s="171">
        <f>SUM(D$65:D$71)</f>
        <v>494.30931550290006</v>
      </c>
      <c r="E64" s="61"/>
      <c r="F64" s="61"/>
      <c r="G64" s="61"/>
    </row>
    <row r="65" spans="1:7" ht="14" outlineLevel="3">
      <c r="A65" s="84" t="s">
        <v>100</v>
      </c>
      <c r="B65" s="223">
        <v>6.1845200000000003E-2</v>
      </c>
      <c r="C65" s="223">
        <v>6.4058599999999993E-2</v>
      </c>
      <c r="D65" s="223">
        <v>6.6341399999999995E-2</v>
      </c>
      <c r="E65" s="61"/>
      <c r="F65" s="61"/>
      <c r="G65" s="61"/>
    </row>
    <row r="66" spans="1:7" ht="14" outlineLevel="3">
      <c r="A66" s="84" t="s">
        <v>48</v>
      </c>
      <c r="B66" s="223">
        <v>10.500506646330001</v>
      </c>
      <c r="C66" s="223">
        <v>10.9371687073</v>
      </c>
      <c r="D66" s="223">
        <v>11.039900752859999</v>
      </c>
      <c r="E66" s="61"/>
      <c r="F66" s="61"/>
      <c r="G66" s="61"/>
    </row>
    <row r="67" spans="1:7" ht="14" outlineLevel="3">
      <c r="A67" s="84" t="s">
        <v>91</v>
      </c>
      <c r="B67" s="223">
        <v>27.704960040149999</v>
      </c>
      <c r="C67" s="223">
        <v>28.69650277189</v>
      </c>
      <c r="D67" s="223">
        <v>29.363309944680001</v>
      </c>
      <c r="E67" s="61"/>
      <c r="F67" s="61"/>
      <c r="G67" s="61"/>
    </row>
    <row r="68" spans="1:7" ht="14" outlineLevel="3">
      <c r="A68" s="84" t="s">
        <v>157</v>
      </c>
      <c r="B68" s="223">
        <v>136.36866599999999</v>
      </c>
      <c r="C68" s="223">
        <v>141.249213</v>
      </c>
      <c r="D68" s="223">
        <v>146.28278700000001</v>
      </c>
      <c r="E68" s="61"/>
      <c r="F68" s="61"/>
      <c r="G68" s="61"/>
    </row>
    <row r="69" spans="1:7" ht="14" outlineLevel="3">
      <c r="A69" s="84" t="s">
        <v>124</v>
      </c>
      <c r="B69" s="223">
        <v>167.90406736776001</v>
      </c>
      <c r="C69" s="223">
        <v>176.22917282002001</v>
      </c>
      <c r="D69" s="223">
        <v>177.98471814151</v>
      </c>
      <c r="E69" s="61"/>
      <c r="F69" s="61"/>
      <c r="G69" s="61"/>
    </row>
    <row r="70" spans="1:7" ht="14" outlineLevel="3">
      <c r="A70" s="84" t="s">
        <v>140</v>
      </c>
      <c r="B70" s="223">
        <v>119.00280760606</v>
      </c>
      <c r="C70" s="223">
        <v>124.87069281175999</v>
      </c>
      <c r="D70" s="223">
        <v>127.8619963598</v>
      </c>
      <c r="E70" s="61"/>
      <c r="F70" s="61"/>
      <c r="G70" s="61"/>
    </row>
    <row r="71" spans="1:7" ht="14" outlineLevel="3">
      <c r="A71" s="84" t="s">
        <v>134</v>
      </c>
      <c r="B71" s="223">
        <v>1.5875877036599999</v>
      </c>
      <c r="C71" s="223">
        <v>1.6752192484499999</v>
      </c>
      <c r="D71" s="223">
        <v>1.71026190405</v>
      </c>
      <c r="E71" s="61"/>
      <c r="F71" s="61"/>
      <c r="G71" s="61"/>
    </row>
    <row r="72" spans="1:7" ht="14" outlineLevel="2">
      <c r="A72" s="63" t="s">
        <v>42</v>
      </c>
      <c r="B72" s="171">
        <f>SUM(B$73:B$79)</f>
        <v>40.750160885679996</v>
      </c>
      <c r="C72" s="171">
        <f>SUM(C$73:C$79)</f>
        <v>42.79229688401</v>
      </c>
      <c r="D72" s="171">
        <f>SUM(D$73:D$79)</f>
        <v>43.867214774570002</v>
      </c>
      <c r="E72" s="61"/>
      <c r="F72" s="61"/>
      <c r="G72" s="61"/>
    </row>
    <row r="73" spans="1:7" ht="14" outlineLevel="3">
      <c r="A73" s="84" t="s">
        <v>22</v>
      </c>
      <c r="B73" s="223">
        <v>0.55899540264000003</v>
      </c>
      <c r="C73" s="223">
        <v>0.58423875080999998</v>
      </c>
      <c r="D73" s="223">
        <v>0.60307566617999997</v>
      </c>
      <c r="E73" s="61"/>
      <c r="F73" s="61"/>
      <c r="G73" s="61"/>
    </row>
    <row r="74" spans="1:7" ht="14" outlineLevel="3">
      <c r="A74" s="84" t="s">
        <v>47</v>
      </c>
      <c r="B74" s="223">
        <v>7.8206807494600001</v>
      </c>
      <c r="C74" s="223">
        <v>8.1005778921699996</v>
      </c>
      <c r="D74" s="223">
        <v>8.3892510634799997</v>
      </c>
      <c r="E74" s="61"/>
      <c r="F74" s="61"/>
      <c r="G74" s="61"/>
    </row>
    <row r="75" spans="1:7" ht="14" outlineLevel="3">
      <c r="A75" s="84" t="s">
        <v>104</v>
      </c>
      <c r="B75" s="223">
        <v>1.1414699260300001</v>
      </c>
      <c r="C75" s="223">
        <v>1.2354148488100001</v>
      </c>
      <c r="D75" s="223">
        <v>1.2794402414499999</v>
      </c>
      <c r="E75" s="61"/>
      <c r="F75" s="61"/>
      <c r="G75" s="61"/>
    </row>
    <row r="76" spans="1:7" ht="14" outlineLevel="3">
      <c r="A76" s="84" t="s">
        <v>112</v>
      </c>
      <c r="B76" s="223">
        <v>16.526657320249999</v>
      </c>
      <c r="C76" s="223">
        <v>17.43889448865</v>
      </c>
      <c r="D76" s="223">
        <v>17.724252598709999</v>
      </c>
      <c r="E76" s="61"/>
      <c r="F76" s="61"/>
      <c r="G76" s="61"/>
    </row>
    <row r="77" spans="1:7" ht="14" outlineLevel="3">
      <c r="A77" s="84" t="s">
        <v>129</v>
      </c>
      <c r="B77" s="223">
        <v>1.2890436159999999E-2</v>
      </c>
      <c r="C77" s="223">
        <v>1.360196147E-2</v>
      </c>
      <c r="D77" s="223">
        <v>1.382453464E-2</v>
      </c>
      <c r="E77" s="61"/>
      <c r="F77" s="61"/>
      <c r="G77" s="61"/>
    </row>
    <row r="78" spans="1:7" ht="14" outlineLevel="3">
      <c r="A78" s="84" t="s">
        <v>206</v>
      </c>
      <c r="B78" s="223">
        <v>1.08277249519</v>
      </c>
      <c r="C78" s="223">
        <v>1.1215242275899999</v>
      </c>
      <c r="D78" s="223">
        <v>1.25513840146</v>
      </c>
      <c r="E78" s="61"/>
      <c r="F78" s="61"/>
      <c r="G78" s="61"/>
    </row>
    <row r="79" spans="1:7" ht="14" outlineLevel="3">
      <c r="A79" s="84" t="s">
        <v>23</v>
      </c>
      <c r="B79" s="223">
        <v>13.60669455595</v>
      </c>
      <c r="C79" s="223">
        <v>14.29804471451</v>
      </c>
      <c r="D79" s="223">
        <v>14.602232268650001</v>
      </c>
      <c r="E79" s="61"/>
      <c r="F79" s="61"/>
      <c r="G79" s="61"/>
    </row>
    <row r="80" spans="1:7" ht="14" outlineLevel="2">
      <c r="A80" s="63" t="s">
        <v>208</v>
      </c>
      <c r="B80" s="171">
        <f>SUM(B$81:B$84)</f>
        <v>50.739152857089998</v>
      </c>
      <c r="C80" s="171">
        <f>SUM(C$81:C$84)</f>
        <v>52.55507456054</v>
      </c>
      <c r="D80" s="171">
        <f>SUM(D$81:D$84)</f>
        <v>53.441965296500001</v>
      </c>
      <c r="E80" s="61"/>
      <c r="F80" s="61"/>
      <c r="G80" s="61"/>
    </row>
    <row r="81" spans="1:7" ht="14" outlineLevel="3">
      <c r="A81" s="84" t="s">
        <v>59</v>
      </c>
      <c r="B81" s="223">
        <v>20.099689999999999</v>
      </c>
      <c r="C81" s="223">
        <v>20.819044999999999</v>
      </c>
      <c r="D81" s="223">
        <v>21.560955</v>
      </c>
      <c r="E81" s="61"/>
      <c r="F81" s="61"/>
      <c r="G81" s="61"/>
    </row>
    <row r="82" spans="1:7" ht="14" outlineLevel="3">
      <c r="A82" s="84" t="s">
        <v>75</v>
      </c>
      <c r="B82" s="223">
        <v>1.5810478E-3</v>
      </c>
      <c r="C82" s="223">
        <v>1.63763249E-3</v>
      </c>
      <c r="D82" s="223">
        <v>1.6959913499999999E-3</v>
      </c>
      <c r="E82" s="61"/>
      <c r="F82" s="61"/>
      <c r="G82" s="61"/>
    </row>
    <row r="83" spans="1:7" ht="14" outlineLevel="3">
      <c r="A83" s="84" t="s">
        <v>164</v>
      </c>
      <c r="B83" s="223">
        <v>8.11366189644</v>
      </c>
      <c r="C83" s="223">
        <v>8.40404464629</v>
      </c>
      <c r="D83" s="223">
        <v>8.7132063299499993</v>
      </c>
      <c r="E83" s="61"/>
      <c r="F83" s="61"/>
      <c r="G83" s="61"/>
    </row>
    <row r="84" spans="1:7" ht="14" outlineLevel="3">
      <c r="A84" s="84" t="s">
        <v>45</v>
      </c>
      <c r="B84" s="223">
        <v>22.52421991285</v>
      </c>
      <c r="C84" s="223">
        <v>23.330347281760002</v>
      </c>
      <c r="D84" s="223">
        <v>23.166107975199999</v>
      </c>
      <c r="E84" s="61"/>
      <c r="F84" s="61"/>
      <c r="G84" s="61"/>
    </row>
    <row r="85" spans="1:7" ht="14" outlineLevel="2">
      <c r="A85" s="63" t="s">
        <v>49</v>
      </c>
      <c r="B85" s="171">
        <f>SUM(B$86:B$92)</f>
        <v>625.00446546599994</v>
      </c>
      <c r="C85" s="171">
        <f>SUM(C$86:C$92)</f>
        <v>658.15304675699986</v>
      </c>
      <c r="D85" s="171">
        <f>SUM(D$86:D$92)</f>
        <v>667.35677958700001</v>
      </c>
      <c r="E85" s="61"/>
      <c r="F85" s="61"/>
      <c r="G85" s="61"/>
    </row>
    <row r="86" spans="1:7" ht="14" outlineLevel="3">
      <c r="A86" s="84" t="s">
        <v>109</v>
      </c>
      <c r="B86" s="223">
        <v>81.834599999999995</v>
      </c>
      <c r="C86" s="223">
        <v>86.351699999999994</v>
      </c>
      <c r="D86" s="223">
        <v>87.764700000000005</v>
      </c>
      <c r="E86" s="61"/>
      <c r="F86" s="61"/>
      <c r="G86" s="61"/>
    </row>
    <row r="87" spans="1:7" ht="14" outlineLevel="3">
      <c r="A87" s="84" t="s">
        <v>192</v>
      </c>
      <c r="B87" s="223">
        <v>208.99547546599999</v>
      </c>
      <c r="C87" s="223">
        <v>220.531591757</v>
      </c>
      <c r="D87" s="223">
        <v>221.18547458699999</v>
      </c>
      <c r="E87" s="61"/>
      <c r="F87" s="61"/>
      <c r="G87" s="61"/>
    </row>
    <row r="88" spans="1:7" ht="14" outlineLevel="3">
      <c r="A88" s="84" t="s">
        <v>210</v>
      </c>
      <c r="B88" s="223">
        <v>81.834599999999995</v>
      </c>
      <c r="C88" s="223">
        <v>86.351699999999994</v>
      </c>
      <c r="D88" s="223">
        <v>87.764700000000005</v>
      </c>
      <c r="E88" s="61"/>
      <c r="F88" s="61"/>
      <c r="G88" s="61"/>
    </row>
    <row r="89" spans="1:7" ht="14" outlineLevel="3">
      <c r="A89" s="84" t="s">
        <v>21</v>
      </c>
      <c r="B89" s="223">
        <v>64.103769999999997</v>
      </c>
      <c r="C89" s="223">
        <v>67.642165000000006</v>
      </c>
      <c r="D89" s="223">
        <v>68.749015</v>
      </c>
      <c r="E89" s="61"/>
      <c r="F89" s="61"/>
      <c r="G89" s="61"/>
    </row>
    <row r="90" spans="1:7" ht="14" outlineLevel="3">
      <c r="A90" s="84" t="s">
        <v>56</v>
      </c>
      <c r="B90" s="223">
        <v>30.922599999999999</v>
      </c>
      <c r="C90" s="223">
        <v>32.029299999999999</v>
      </c>
      <c r="D90" s="223">
        <v>33.170699999999997</v>
      </c>
      <c r="E90" s="61"/>
      <c r="F90" s="61"/>
      <c r="G90" s="61"/>
    </row>
    <row r="91" spans="1:7" ht="14" outlineLevel="3">
      <c r="A91" s="84" t="s">
        <v>174</v>
      </c>
      <c r="B91" s="223">
        <v>109.57657</v>
      </c>
      <c r="C91" s="223">
        <v>114.874765</v>
      </c>
      <c r="D91" s="223">
        <v>117.526115</v>
      </c>
      <c r="E91" s="61"/>
      <c r="F91" s="61"/>
      <c r="G91" s="61"/>
    </row>
    <row r="92" spans="1:7" ht="14" outlineLevel="3">
      <c r="A92" s="84" t="s">
        <v>3</v>
      </c>
      <c r="B92" s="223">
        <v>47.736849999999997</v>
      </c>
      <c r="C92" s="223">
        <v>50.371825000000001</v>
      </c>
      <c r="D92" s="223">
        <v>51.196075</v>
      </c>
      <c r="E92" s="61"/>
      <c r="F92" s="61"/>
      <c r="G92" s="61"/>
    </row>
    <row r="93" spans="1:7" ht="14" outlineLevel="2">
      <c r="A93" s="63" t="s">
        <v>167</v>
      </c>
      <c r="B93" s="171">
        <f>SUM(B$94:B$94)</f>
        <v>120.49942593211</v>
      </c>
      <c r="C93" s="171">
        <f>SUM(C$94:C$94)</f>
        <v>126.44110758607</v>
      </c>
      <c r="D93" s="171">
        <f>SUM(D$94:D$94)</f>
        <v>129.47003074828999</v>
      </c>
      <c r="E93" s="61"/>
      <c r="F93" s="61"/>
      <c r="G93" s="61"/>
    </row>
    <row r="94" spans="1:7" ht="14" outlineLevel="3">
      <c r="A94" s="84" t="s">
        <v>140</v>
      </c>
      <c r="B94" s="223">
        <v>120.49942593211</v>
      </c>
      <c r="C94" s="223">
        <v>126.44110758607</v>
      </c>
      <c r="D94" s="223">
        <v>129.47003074828999</v>
      </c>
      <c r="E94" s="61"/>
      <c r="F94" s="61"/>
      <c r="G94" s="61"/>
    </row>
    <row r="95" spans="1:7" ht="15" outlineLevel="1">
      <c r="A95" s="81" t="s">
        <v>12</v>
      </c>
      <c r="B95" s="140">
        <f>B$96+B$102+B$103+B$107+B$110</f>
        <v>260.29958308856999</v>
      </c>
      <c r="C95" s="140">
        <f>C$96+C$102+C$103+C$107+C$110</f>
        <v>271.20664332121999</v>
      </c>
      <c r="D95" s="140">
        <f>D$96+D$102+D$103+D$107+D$110</f>
        <v>274.24548500218998</v>
      </c>
      <c r="E95" s="61"/>
      <c r="F95" s="61"/>
      <c r="G95" s="61"/>
    </row>
    <row r="96" spans="1:7" ht="14" outlineLevel="2">
      <c r="A96" s="63" t="s">
        <v>165</v>
      </c>
      <c r="B96" s="171">
        <f>SUM(B$97:B$101)</f>
        <v>186.07742670998999</v>
      </c>
      <c r="C96" s="171">
        <f>SUM(C$97:C$101)</f>
        <v>195.07413306116999</v>
      </c>
      <c r="D96" s="171">
        <f>SUM(D$97:D$101)</f>
        <v>195.92485886006</v>
      </c>
      <c r="E96" s="61"/>
      <c r="F96" s="61"/>
      <c r="G96" s="61"/>
    </row>
    <row r="97" spans="1:7" ht="14" outlineLevel="3">
      <c r="A97" s="84" t="s">
        <v>60</v>
      </c>
      <c r="B97" s="223">
        <v>9.2767800000000005</v>
      </c>
      <c r="C97" s="223">
        <v>9.6087900000000008</v>
      </c>
      <c r="D97" s="223">
        <v>9.9512099999999997</v>
      </c>
      <c r="E97" s="61"/>
      <c r="F97" s="61"/>
      <c r="G97" s="61"/>
    </row>
    <row r="98" spans="1:7" ht="14" outlineLevel="3">
      <c r="A98" s="84" t="s">
        <v>48</v>
      </c>
      <c r="B98" s="223">
        <v>9.2781416098600005</v>
      </c>
      <c r="C98" s="223">
        <v>9.6581020427599995</v>
      </c>
      <c r="D98" s="223">
        <v>10.078030923269999</v>
      </c>
      <c r="E98" s="61"/>
      <c r="F98" s="61"/>
      <c r="G98" s="61"/>
    </row>
    <row r="99" spans="1:7" ht="14" outlineLevel="3">
      <c r="A99" s="84" t="s">
        <v>91</v>
      </c>
      <c r="B99" s="223">
        <v>1.685745539</v>
      </c>
      <c r="C99" s="223">
        <v>1.718051652</v>
      </c>
      <c r="D99" s="223">
        <v>1.779276348</v>
      </c>
      <c r="E99" s="61"/>
      <c r="F99" s="61"/>
      <c r="G99" s="61"/>
    </row>
    <row r="100" spans="1:7" ht="14" outlineLevel="3">
      <c r="A100" s="84" t="s">
        <v>124</v>
      </c>
      <c r="B100" s="223">
        <v>12.77248679523</v>
      </c>
      <c r="C100" s="223">
        <v>13.47750154575</v>
      </c>
      <c r="D100" s="223">
        <v>13.69803813837</v>
      </c>
      <c r="E100" s="61"/>
      <c r="F100" s="61"/>
      <c r="G100" s="61"/>
    </row>
    <row r="101" spans="1:7" ht="14" outlineLevel="3">
      <c r="A101" s="84" t="s">
        <v>140</v>
      </c>
      <c r="B101" s="223">
        <v>153.0642727659</v>
      </c>
      <c r="C101" s="223">
        <v>160.61168782065999</v>
      </c>
      <c r="D101" s="223">
        <v>160.41830345042001</v>
      </c>
      <c r="E101" s="61"/>
      <c r="F101" s="61"/>
      <c r="G101" s="61"/>
    </row>
    <row r="102" spans="1:7" ht="14" outlineLevel="2">
      <c r="A102" s="63" t="s">
        <v>42</v>
      </c>
      <c r="B102" s="171"/>
      <c r="C102" s="171"/>
      <c r="D102" s="171"/>
      <c r="E102" s="61"/>
      <c r="F102" s="61"/>
      <c r="G102" s="61"/>
    </row>
    <row r="103" spans="1:7" ht="14" outlineLevel="2">
      <c r="A103" s="63" t="s">
        <v>208</v>
      </c>
      <c r="B103" s="171">
        <f>SUM(B$104:B$106)</f>
        <v>29.513522327330001</v>
      </c>
      <c r="C103" s="171">
        <f>SUM(C$104:C$106)</f>
        <v>28.97436397037</v>
      </c>
      <c r="D103" s="171">
        <f>SUM(D$104:D$106)</f>
        <v>30.366046220949997</v>
      </c>
      <c r="E103" s="61"/>
      <c r="F103" s="61"/>
      <c r="G103" s="61"/>
    </row>
    <row r="104" spans="1:7" ht="14" outlineLevel="3">
      <c r="A104" s="84" t="s">
        <v>145</v>
      </c>
      <c r="B104" s="223">
        <v>4.4761919675000001</v>
      </c>
      <c r="C104" s="223">
        <v>4.7232684698099998</v>
      </c>
      <c r="D104" s="223">
        <v>5.7084016451000004</v>
      </c>
      <c r="E104" s="61"/>
      <c r="F104" s="61"/>
      <c r="G104" s="61"/>
    </row>
    <row r="105" spans="1:7" ht="14" outlineLevel="3">
      <c r="A105" s="84" t="s">
        <v>45</v>
      </c>
      <c r="B105" s="223">
        <v>0.48695035983000001</v>
      </c>
      <c r="C105" s="223">
        <v>0.50437800056000004</v>
      </c>
      <c r="D105" s="223">
        <v>0.52235207584999999</v>
      </c>
      <c r="E105" s="61"/>
      <c r="F105" s="61"/>
      <c r="G105" s="61"/>
    </row>
    <row r="106" spans="1:7" ht="14" outlineLevel="3">
      <c r="A106" s="84" t="s">
        <v>111</v>
      </c>
      <c r="B106" s="223">
        <v>24.550380000000001</v>
      </c>
      <c r="C106" s="223">
        <v>23.746717499999999</v>
      </c>
      <c r="D106" s="223">
        <v>24.135292499999998</v>
      </c>
      <c r="E106" s="61"/>
      <c r="F106" s="61"/>
      <c r="G106" s="61"/>
    </row>
    <row r="107" spans="1:7" ht="14" outlineLevel="2">
      <c r="A107" s="63" t="s">
        <v>49</v>
      </c>
      <c r="B107" s="171">
        <f>SUM(B$108:B$109)</f>
        <v>41.599254999999999</v>
      </c>
      <c r="C107" s="171">
        <f>SUM(C$108:C$109)</f>
        <v>43.895447500000003</v>
      </c>
      <c r="D107" s="171">
        <f>SUM(D$108:D$109)</f>
        <v>44.613722499999994</v>
      </c>
      <c r="E107" s="61"/>
      <c r="F107" s="61"/>
      <c r="G107" s="61"/>
    </row>
    <row r="108" spans="1:7" ht="14" outlineLevel="3">
      <c r="A108" s="84" t="s">
        <v>96</v>
      </c>
      <c r="B108" s="223">
        <v>19.094740000000002</v>
      </c>
      <c r="C108" s="223">
        <v>20.14873</v>
      </c>
      <c r="D108" s="223">
        <v>20.478429999999999</v>
      </c>
      <c r="E108" s="61"/>
      <c r="F108" s="61"/>
      <c r="G108" s="61"/>
    </row>
    <row r="109" spans="1:7" ht="14" outlineLevel="3">
      <c r="A109" s="84" t="s">
        <v>94</v>
      </c>
      <c r="B109" s="223">
        <v>22.504515000000001</v>
      </c>
      <c r="C109" s="223">
        <v>23.746717499999999</v>
      </c>
      <c r="D109" s="223">
        <v>24.135292499999998</v>
      </c>
      <c r="E109" s="61"/>
      <c r="F109" s="61"/>
      <c r="G109" s="61"/>
    </row>
    <row r="110" spans="1:7" ht="14" outlineLevel="2">
      <c r="A110" s="63" t="s">
        <v>167</v>
      </c>
      <c r="B110" s="171">
        <f>SUM(B$111:B$111)</f>
        <v>3.1093790512499999</v>
      </c>
      <c r="C110" s="171">
        <f>SUM(C$111:C$111)</f>
        <v>3.2626987896799999</v>
      </c>
      <c r="D110" s="171">
        <f>SUM(D$111:D$111)</f>
        <v>3.34085742118</v>
      </c>
      <c r="E110" s="61"/>
      <c r="F110" s="61"/>
      <c r="G110" s="61"/>
    </row>
    <row r="111" spans="1:7" ht="14" outlineLevel="3">
      <c r="A111" s="84" t="s">
        <v>140</v>
      </c>
      <c r="B111" s="223">
        <v>3.1093790512499999</v>
      </c>
      <c r="C111" s="223">
        <v>3.2626987896799999</v>
      </c>
      <c r="D111" s="223">
        <v>3.34085742118</v>
      </c>
      <c r="E111" s="61"/>
      <c r="F111" s="61"/>
      <c r="G111" s="61"/>
    </row>
    <row r="112" spans="1:7">
      <c r="B112" s="205"/>
      <c r="C112" s="205"/>
      <c r="D112" s="205"/>
      <c r="E112" s="61"/>
      <c r="F112" s="61"/>
      <c r="G112" s="61"/>
    </row>
    <row r="113" spans="2:7">
      <c r="B113" s="205"/>
      <c r="C113" s="205"/>
      <c r="D113" s="205"/>
      <c r="E113" s="61"/>
      <c r="F113" s="61"/>
      <c r="G113" s="61"/>
    </row>
    <row r="114" spans="2:7">
      <c r="B114" s="205"/>
      <c r="C114" s="205"/>
      <c r="D114" s="205"/>
      <c r="E114" s="61"/>
      <c r="F114" s="61"/>
      <c r="G114" s="61"/>
    </row>
    <row r="115" spans="2:7">
      <c r="B115" s="205"/>
      <c r="C115" s="205"/>
      <c r="D115" s="205"/>
      <c r="E115" s="61"/>
      <c r="F115" s="61"/>
      <c r="G115" s="61"/>
    </row>
    <row r="116" spans="2:7">
      <c r="B116" s="205"/>
      <c r="C116" s="205"/>
      <c r="D116" s="205"/>
      <c r="E116" s="61"/>
      <c r="F116" s="61"/>
      <c r="G116" s="61"/>
    </row>
    <row r="117" spans="2:7">
      <c r="B117" s="205"/>
      <c r="C117" s="205"/>
      <c r="D117" s="205"/>
      <c r="E117" s="61"/>
      <c r="F117" s="61"/>
      <c r="G117" s="61"/>
    </row>
    <row r="118" spans="2:7">
      <c r="B118" s="205"/>
      <c r="C118" s="205"/>
      <c r="D118" s="205"/>
      <c r="E118" s="61"/>
      <c r="F118" s="61"/>
      <c r="G118" s="61"/>
    </row>
    <row r="119" spans="2:7">
      <c r="B119" s="205"/>
      <c r="C119" s="205"/>
      <c r="D119" s="205"/>
      <c r="E119" s="61"/>
      <c r="F119" s="61"/>
      <c r="G119" s="61"/>
    </row>
    <row r="120" spans="2:7">
      <c r="B120" s="205"/>
      <c r="C120" s="205"/>
      <c r="D120" s="205"/>
      <c r="E120" s="61"/>
      <c r="F120" s="61"/>
      <c r="G120" s="61"/>
    </row>
    <row r="121" spans="2:7">
      <c r="B121" s="205"/>
      <c r="C121" s="205"/>
      <c r="D121" s="205"/>
      <c r="E121" s="61"/>
      <c r="F121" s="61"/>
      <c r="G121" s="61"/>
    </row>
    <row r="122" spans="2:7">
      <c r="B122" s="205"/>
      <c r="C122" s="205"/>
      <c r="D122" s="205"/>
      <c r="E122" s="61"/>
      <c r="F122" s="61"/>
      <c r="G122" s="61"/>
    </row>
    <row r="123" spans="2:7">
      <c r="B123" s="205"/>
      <c r="C123" s="205"/>
      <c r="D123" s="205"/>
      <c r="E123" s="61"/>
      <c r="F123" s="61"/>
      <c r="G123" s="61"/>
    </row>
    <row r="124" spans="2:7">
      <c r="B124" s="205"/>
      <c r="C124" s="205"/>
      <c r="D124" s="205"/>
      <c r="E124" s="61"/>
      <c r="F124" s="61"/>
      <c r="G124" s="61"/>
    </row>
    <row r="125" spans="2:7">
      <c r="B125" s="205"/>
      <c r="C125" s="205"/>
      <c r="D125" s="205"/>
      <c r="E125" s="61"/>
      <c r="F125" s="61"/>
      <c r="G125" s="61"/>
    </row>
    <row r="126" spans="2:7">
      <c r="B126" s="205"/>
      <c r="C126" s="205"/>
      <c r="D126" s="205"/>
      <c r="E126" s="61"/>
      <c r="F126" s="61"/>
      <c r="G126" s="61"/>
    </row>
    <row r="127" spans="2:7">
      <c r="B127" s="205"/>
      <c r="C127" s="205"/>
      <c r="D127" s="205"/>
      <c r="E127" s="61"/>
      <c r="F127" s="61"/>
      <c r="G127" s="61"/>
    </row>
    <row r="128" spans="2:7">
      <c r="B128" s="205"/>
      <c r="C128" s="205"/>
      <c r="D128" s="205"/>
      <c r="E128" s="61"/>
      <c r="F128" s="61"/>
      <c r="G128" s="61"/>
    </row>
    <row r="129" spans="2:7">
      <c r="B129" s="205"/>
      <c r="C129" s="205"/>
      <c r="D129" s="205"/>
      <c r="E129" s="61"/>
      <c r="F129" s="61"/>
      <c r="G129" s="61"/>
    </row>
    <row r="130" spans="2:7">
      <c r="B130" s="205"/>
      <c r="C130" s="205"/>
      <c r="D130" s="205"/>
      <c r="E130" s="61"/>
      <c r="F130" s="61"/>
      <c r="G130" s="61"/>
    </row>
    <row r="131" spans="2:7">
      <c r="B131" s="205"/>
      <c r="C131" s="205"/>
      <c r="D131" s="205"/>
      <c r="E131" s="61"/>
      <c r="F131" s="61"/>
      <c r="G131" s="61"/>
    </row>
    <row r="132" spans="2:7">
      <c r="B132" s="205"/>
      <c r="C132" s="205"/>
      <c r="D132" s="205"/>
      <c r="E132" s="61"/>
      <c r="F132" s="61"/>
      <c r="G132" s="61"/>
    </row>
    <row r="133" spans="2:7">
      <c r="B133" s="205"/>
      <c r="C133" s="205"/>
      <c r="D133" s="205"/>
      <c r="E133" s="61"/>
      <c r="F133" s="61"/>
      <c r="G133" s="61"/>
    </row>
    <row r="134" spans="2:7">
      <c r="B134" s="205"/>
      <c r="C134" s="205"/>
      <c r="D134" s="205"/>
      <c r="E134" s="61"/>
      <c r="F134" s="61"/>
      <c r="G134" s="61"/>
    </row>
    <row r="135" spans="2:7">
      <c r="B135" s="205"/>
      <c r="C135" s="205"/>
      <c r="D135" s="205"/>
      <c r="E135" s="61"/>
      <c r="F135" s="61"/>
      <c r="G135" s="61"/>
    </row>
    <row r="136" spans="2:7">
      <c r="B136" s="205"/>
      <c r="C136" s="205"/>
      <c r="D136" s="205"/>
      <c r="E136" s="61"/>
      <c r="F136" s="61"/>
      <c r="G136" s="61"/>
    </row>
    <row r="137" spans="2:7">
      <c r="B137" s="205"/>
      <c r="C137" s="205"/>
      <c r="D137" s="205"/>
      <c r="E137" s="61"/>
      <c r="F137" s="61"/>
      <c r="G137" s="61"/>
    </row>
    <row r="138" spans="2:7">
      <c r="B138" s="205"/>
      <c r="C138" s="205"/>
      <c r="D138" s="205"/>
      <c r="E138" s="61"/>
      <c r="F138" s="61"/>
      <c r="G138" s="61"/>
    </row>
    <row r="139" spans="2:7">
      <c r="B139" s="205"/>
      <c r="C139" s="205"/>
      <c r="D139" s="205"/>
      <c r="E139" s="61"/>
      <c r="F139" s="61"/>
      <c r="G139" s="61"/>
    </row>
    <row r="140" spans="2:7">
      <c r="B140" s="205"/>
      <c r="C140" s="205"/>
      <c r="D140" s="205"/>
      <c r="E140" s="61"/>
      <c r="F140" s="61"/>
      <c r="G140" s="61"/>
    </row>
    <row r="141" spans="2:7">
      <c r="B141" s="205"/>
      <c r="C141" s="205"/>
      <c r="D141" s="205"/>
      <c r="E141" s="61"/>
      <c r="F141" s="61"/>
      <c r="G141" s="61"/>
    </row>
    <row r="142" spans="2:7">
      <c r="B142" s="205"/>
      <c r="C142" s="205"/>
      <c r="D142" s="205"/>
      <c r="E142" s="61"/>
      <c r="F142" s="61"/>
      <c r="G142" s="61"/>
    </row>
    <row r="143" spans="2:7">
      <c r="B143" s="205"/>
      <c r="C143" s="205"/>
      <c r="D143" s="205"/>
      <c r="E143" s="61"/>
      <c r="F143" s="61"/>
      <c r="G143" s="61"/>
    </row>
    <row r="144" spans="2:7">
      <c r="B144" s="205"/>
      <c r="C144" s="205"/>
      <c r="D144" s="205"/>
      <c r="E144" s="61"/>
      <c r="F144" s="61"/>
      <c r="G144" s="61"/>
    </row>
    <row r="145" spans="2:7">
      <c r="B145" s="205"/>
      <c r="C145" s="205"/>
      <c r="D145" s="205"/>
      <c r="E145" s="61"/>
      <c r="F145" s="61"/>
      <c r="G145" s="61"/>
    </row>
    <row r="146" spans="2:7">
      <c r="B146" s="205"/>
      <c r="C146" s="205"/>
      <c r="D146" s="205"/>
      <c r="E146" s="61"/>
      <c r="F146" s="61"/>
      <c r="G146" s="61"/>
    </row>
    <row r="147" spans="2:7">
      <c r="B147" s="205"/>
      <c r="C147" s="205"/>
      <c r="D147" s="205"/>
      <c r="E147" s="61"/>
      <c r="F147" s="61"/>
      <c r="G147" s="61"/>
    </row>
    <row r="148" spans="2:7">
      <c r="B148" s="205"/>
      <c r="C148" s="205"/>
      <c r="D148" s="205"/>
      <c r="E148" s="61"/>
      <c r="F148" s="61"/>
      <c r="G148" s="61"/>
    </row>
    <row r="149" spans="2:7">
      <c r="B149" s="205"/>
      <c r="C149" s="205"/>
      <c r="D149" s="205"/>
      <c r="E149" s="61"/>
      <c r="F149" s="61"/>
      <c r="G149" s="61"/>
    </row>
    <row r="150" spans="2:7">
      <c r="B150" s="205"/>
      <c r="C150" s="205"/>
      <c r="D150" s="205"/>
      <c r="E150" s="61"/>
      <c r="F150" s="61"/>
      <c r="G150" s="61"/>
    </row>
    <row r="151" spans="2:7">
      <c r="B151" s="205"/>
      <c r="C151" s="205"/>
      <c r="D151" s="205"/>
      <c r="E151" s="61"/>
      <c r="F151" s="61"/>
      <c r="G151" s="61"/>
    </row>
    <row r="152" spans="2:7">
      <c r="B152" s="205"/>
      <c r="C152" s="205"/>
      <c r="D152" s="205"/>
      <c r="E152" s="61"/>
      <c r="F152" s="61"/>
      <c r="G152" s="61"/>
    </row>
    <row r="153" spans="2:7">
      <c r="B153" s="205"/>
      <c r="C153" s="205"/>
      <c r="D153" s="205"/>
      <c r="E153" s="61"/>
      <c r="F153" s="61"/>
      <c r="G153" s="61"/>
    </row>
    <row r="154" spans="2:7">
      <c r="B154" s="205"/>
      <c r="C154" s="205"/>
      <c r="D154" s="205"/>
      <c r="E154" s="61"/>
      <c r="F154" s="61"/>
      <c r="G154" s="61"/>
    </row>
    <row r="155" spans="2:7">
      <c r="B155" s="205"/>
      <c r="C155" s="205"/>
      <c r="D155" s="205"/>
      <c r="E155" s="61"/>
      <c r="F155" s="61"/>
      <c r="G155" s="61"/>
    </row>
    <row r="156" spans="2:7">
      <c r="B156" s="205"/>
      <c r="C156" s="205"/>
      <c r="D156" s="205"/>
      <c r="E156" s="61"/>
      <c r="F156" s="61"/>
      <c r="G156" s="61"/>
    </row>
    <row r="157" spans="2:7">
      <c r="B157" s="205"/>
      <c r="C157" s="205"/>
      <c r="D157" s="205"/>
      <c r="E157" s="61"/>
      <c r="F157" s="61"/>
      <c r="G157" s="61"/>
    </row>
    <row r="158" spans="2:7">
      <c r="B158" s="205"/>
      <c r="C158" s="205"/>
      <c r="D158" s="205"/>
      <c r="E158" s="61"/>
      <c r="F158" s="61"/>
      <c r="G158" s="61"/>
    </row>
    <row r="159" spans="2:7">
      <c r="B159" s="205"/>
      <c r="C159" s="205"/>
      <c r="D159" s="205"/>
      <c r="E159" s="61"/>
      <c r="F159" s="61"/>
      <c r="G159" s="61"/>
    </row>
    <row r="160" spans="2:7">
      <c r="B160" s="205"/>
      <c r="C160" s="205"/>
      <c r="D160" s="205"/>
      <c r="E160" s="61"/>
      <c r="F160" s="61"/>
      <c r="G160" s="61"/>
    </row>
    <row r="161" spans="2:7">
      <c r="B161" s="205"/>
      <c r="C161" s="205"/>
      <c r="D161" s="205"/>
      <c r="E161" s="61"/>
      <c r="F161" s="61"/>
      <c r="G161" s="61"/>
    </row>
    <row r="162" spans="2:7">
      <c r="B162" s="205"/>
      <c r="C162" s="205"/>
      <c r="D162" s="205"/>
      <c r="E162" s="61"/>
      <c r="F162" s="61"/>
      <c r="G162" s="61"/>
    </row>
    <row r="163" spans="2:7">
      <c r="B163" s="205"/>
      <c r="C163" s="205"/>
      <c r="D163" s="205"/>
      <c r="E163" s="61"/>
      <c r="F163" s="61"/>
      <c r="G163" s="61"/>
    </row>
    <row r="164" spans="2:7">
      <c r="B164" s="205"/>
      <c r="C164" s="205"/>
      <c r="D164" s="205"/>
      <c r="E164" s="61"/>
      <c r="F164" s="61"/>
      <c r="G164" s="61"/>
    </row>
    <row r="165" spans="2:7">
      <c r="B165" s="205"/>
      <c r="C165" s="205"/>
      <c r="D165" s="205"/>
      <c r="E165" s="61"/>
      <c r="F165" s="61"/>
      <c r="G165" s="61"/>
    </row>
    <row r="166" spans="2:7">
      <c r="B166" s="205"/>
      <c r="C166" s="205"/>
      <c r="D166" s="205"/>
      <c r="E166" s="61"/>
      <c r="F166" s="61"/>
      <c r="G166" s="61"/>
    </row>
    <row r="167" spans="2:7">
      <c r="B167" s="205"/>
      <c r="C167" s="205"/>
      <c r="D167" s="205"/>
      <c r="E167" s="61"/>
      <c r="F167" s="61"/>
      <c r="G167" s="61"/>
    </row>
    <row r="168" spans="2:7">
      <c r="B168" s="205"/>
      <c r="C168" s="205"/>
      <c r="D168" s="205"/>
      <c r="E168" s="61"/>
      <c r="F168" s="61"/>
      <c r="G168" s="61"/>
    </row>
    <row r="169" spans="2:7">
      <c r="B169" s="205"/>
      <c r="C169" s="205"/>
      <c r="D169" s="205"/>
      <c r="E169" s="61"/>
      <c r="F169" s="61"/>
      <c r="G169" s="61"/>
    </row>
    <row r="170" spans="2:7">
      <c r="B170" s="205"/>
      <c r="C170" s="205"/>
      <c r="D170" s="205"/>
      <c r="E170" s="61"/>
      <c r="F170" s="61"/>
      <c r="G170" s="61"/>
    </row>
    <row r="171" spans="2:7">
      <c r="B171" s="205"/>
      <c r="C171" s="205"/>
      <c r="D171" s="205"/>
      <c r="E171" s="61"/>
      <c r="F171" s="61"/>
      <c r="G171" s="61"/>
    </row>
    <row r="172" spans="2:7">
      <c r="B172" s="205"/>
      <c r="C172" s="205"/>
      <c r="D172" s="205"/>
      <c r="E172" s="61"/>
      <c r="F172" s="61"/>
      <c r="G172" s="61"/>
    </row>
    <row r="173" spans="2:7">
      <c r="B173" s="205"/>
      <c r="C173" s="205"/>
      <c r="D173" s="205"/>
      <c r="E173" s="61"/>
      <c r="F173" s="61"/>
      <c r="G173" s="61"/>
    </row>
    <row r="174" spans="2:7">
      <c r="B174" s="205"/>
      <c r="C174" s="205"/>
      <c r="D174" s="205"/>
      <c r="E174" s="61"/>
      <c r="F174" s="61"/>
      <c r="G174" s="61"/>
    </row>
    <row r="175" spans="2:7">
      <c r="B175" s="205"/>
      <c r="C175" s="205"/>
      <c r="D175" s="205"/>
      <c r="E175" s="61"/>
      <c r="F175" s="61"/>
      <c r="G175" s="61"/>
    </row>
    <row r="176" spans="2:7">
      <c r="B176" s="205"/>
      <c r="C176" s="205"/>
      <c r="D176" s="205"/>
      <c r="E176" s="61"/>
      <c r="F176" s="61"/>
      <c r="G176" s="61"/>
    </row>
    <row r="177" spans="2:7">
      <c r="B177" s="205"/>
      <c r="C177" s="205"/>
      <c r="D177" s="205"/>
      <c r="E177" s="61"/>
      <c r="F177" s="61"/>
      <c r="G177" s="61"/>
    </row>
    <row r="178" spans="2:7">
      <c r="B178" s="205"/>
      <c r="C178" s="205"/>
      <c r="D178" s="205"/>
      <c r="E178" s="61"/>
      <c r="F178" s="61"/>
      <c r="G178" s="61"/>
    </row>
    <row r="179" spans="2:7">
      <c r="B179" s="205"/>
      <c r="C179" s="205"/>
      <c r="D179" s="205"/>
      <c r="E179" s="61"/>
      <c r="F179" s="61"/>
      <c r="G179" s="61"/>
    </row>
    <row r="180" spans="2:7">
      <c r="B180" s="205"/>
      <c r="C180" s="205"/>
      <c r="D180" s="205"/>
      <c r="E180" s="61"/>
      <c r="F180" s="61"/>
      <c r="G180" s="61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10">
    <tabColor indexed="48"/>
    <outlinePr applyStyles="1" summaryBelow="0"/>
    <pageSetUpPr fitToPage="1"/>
  </sheetPr>
  <dimension ref="A2:S251"/>
  <sheetViews>
    <sheetView workbookViewId="0">
      <selection activeCell="E2" sqref="E2"/>
    </sheetView>
  </sheetViews>
  <sheetFormatPr baseColWidth="10" defaultColWidth="9.1640625" defaultRowHeight="14" outlineLevelRow="1"/>
  <cols>
    <col min="1" max="1" width="66" style="9" bestFit="1" customWidth="1"/>
    <col min="2" max="2" width="17.6640625" style="163" customWidth="1"/>
    <col min="3" max="3" width="17.83203125" style="163" customWidth="1"/>
    <col min="4" max="4" width="11.5" style="103" bestFit="1" customWidth="1"/>
    <col min="5" max="16384" width="9.1640625" style="9"/>
  </cols>
  <sheetData>
    <row r="2" spans="1:19" ht="19">
      <c r="A2" s="4" t="s">
        <v>302</v>
      </c>
      <c r="B2" s="3"/>
      <c r="C2" s="3"/>
      <c r="D2" s="3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9">
      <c r="A3" s="1" t="s">
        <v>303</v>
      </c>
      <c r="B3" s="1"/>
      <c r="C3" s="1"/>
      <c r="D3" s="1"/>
    </row>
    <row r="4" spans="1:19">
      <c r="B4" s="142"/>
      <c r="C4" s="142"/>
      <c r="D4" s="92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</row>
    <row r="5" spans="1:19" s="82" customFormat="1">
      <c r="A5" s="32"/>
      <c r="B5" s="215"/>
      <c r="C5" s="215"/>
      <c r="D5" s="82" t="s">
        <v>304</v>
      </c>
    </row>
    <row r="6" spans="1:19" s="154" customFormat="1">
      <c r="A6" s="191"/>
      <c r="B6" s="72" t="s">
        <v>50</v>
      </c>
      <c r="C6" s="72" t="s">
        <v>68</v>
      </c>
      <c r="D6" s="243" t="s">
        <v>180</v>
      </c>
    </row>
    <row r="7" spans="1:19" s="99" customFormat="1" ht="16">
      <c r="A7" s="268" t="s">
        <v>214</v>
      </c>
      <c r="B7" s="128">
        <f>SUM(B8:B18)</f>
        <v>93.320295901530002</v>
      </c>
      <c r="C7" s="128">
        <f>SUM(C8:C18)</f>
        <v>2730.0759245751401</v>
      </c>
      <c r="D7" s="225">
        <f>SUM(D8:D18)</f>
        <v>1</v>
      </c>
    </row>
    <row r="8" spans="1:19" s="26" customFormat="1">
      <c r="A8" s="98" t="s">
        <v>203</v>
      </c>
      <c r="B8" s="24">
        <v>0.11993270665</v>
      </c>
      <c r="C8" s="24">
        <v>3.5086193396500001</v>
      </c>
      <c r="D8" s="199">
        <v>1.2849999999999999E-3</v>
      </c>
    </row>
    <row r="9" spans="1:19" s="26" customFormat="1">
      <c r="A9" s="98" t="s">
        <v>154</v>
      </c>
      <c r="B9" s="24">
        <v>9.1700084734999994</v>
      </c>
      <c r="C9" s="24">
        <v>268.26768089127</v>
      </c>
      <c r="D9" s="199">
        <v>9.8264000000000004E-2</v>
      </c>
    </row>
    <row r="10" spans="1:19" s="26" customFormat="1">
      <c r="A10" s="98" t="s">
        <v>305</v>
      </c>
      <c r="B10" s="24">
        <v>4.962345966</v>
      </c>
      <c r="C10" s="24">
        <v>145.172935</v>
      </c>
      <c r="D10" s="199">
        <v>5.3175E-2</v>
      </c>
    </row>
    <row r="11" spans="1:19">
      <c r="A11" s="189" t="s">
        <v>306</v>
      </c>
      <c r="B11" s="223">
        <v>0.66203175088999999</v>
      </c>
      <c r="C11" s="223">
        <v>19.36767266875</v>
      </c>
      <c r="D11" s="167">
        <v>7.0939999999999996E-3</v>
      </c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</row>
    <row r="12" spans="1:19">
      <c r="A12" s="189" t="s">
        <v>307</v>
      </c>
      <c r="B12" s="223">
        <v>14.393868650370001</v>
      </c>
      <c r="C12" s="223">
        <v>421.09118797969001</v>
      </c>
      <c r="D12" s="167">
        <v>0.15424199999999999</v>
      </c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9">
      <c r="A13" s="189" t="s">
        <v>308</v>
      </c>
      <c r="B13" s="223">
        <v>0.37349109593000002</v>
      </c>
      <c r="C13" s="223">
        <v>10.92644466232</v>
      </c>
      <c r="D13" s="167">
        <v>4.0020000000000003E-3</v>
      </c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</row>
    <row r="14" spans="1:19">
      <c r="A14" s="189" t="s">
        <v>309</v>
      </c>
      <c r="B14" s="223">
        <v>63.638617258190003</v>
      </c>
      <c r="C14" s="223">
        <v>1861.74138403346</v>
      </c>
      <c r="D14" s="167">
        <v>0.68193800000000004</v>
      </c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</row>
    <row r="15" spans="1:19">
      <c r="A15" s="162"/>
      <c r="B15" s="142"/>
      <c r="C15" s="142"/>
      <c r="D15" s="92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9">
      <c r="A16" s="162"/>
      <c r="B16" s="142"/>
      <c r="C16" s="142"/>
      <c r="D16" s="92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</row>
    <row r="17" spans="1:19">
      <c r="A17" s="162"/>
      <c r="B17" s="142"/>
      <c r="C17" s="142"/>
      <c r="D17" s="92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</row>
    <row r="18" spans="1:19">
      <c r="A18" s="162"/>
      <c r="B18" s="142"/>
      <c r="C18" s="142"/>
      <c r="D18" s="92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</row>
    <row r="19" spans="1:19">
      <c r="A19" s="218" t="s">
        <v>310</v>
      </c>
      <c r="B19" s="142"/>
      <c r="C19" s="142"/>
      <c r="D19" s="92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</row>
    <row r="20" spans="1:19">
      <c r="B20" s="15" t="str">
        <f>"Державний борг України за станом на " &amp; TEXT(DREPORTDATE,"dd.MM.yyyy")</f>
        <v>Державний борг України за станом на 28.02.2022</v>
      </c>
      <c r="C20" s="142"/>
      <c r="D20" s="82" t="s">
        <v>304</v>
      </c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</row>
    <row r="21" spans="1:19" s="6" customFormat="1">
      <c r="A21" s="191"/>
      <c r="B21" s="72" t="s">
        <v>50</v>
      </c>
      <c r="C21" s="72" t="s">
        <v>68</v>
      </c>
      <c r="D21" s="243" t="s">
        <v>180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</row>
    <row r="22" spans="1:19" s="216" customFormat="1" ht="15">
      <c r="A22" s="268" t="s">
        <v>214</v>
      </c>
      <c r="B22" s="232">
        <f>B$23+B$29</f>
        <v>93.320295901530002</v>
      </c>
      <c r="C22" s="232">
        <f>C$23+C$29</f>
        <v>2730.0759245751397</v>
      </c>
      <c r="D22" s="90">
        <f>D$23+D$29</f>
        <v>0.99999899999999997</v>
      </c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</row>
    <row r="23" spans="1:19" s="127" customFormat="1" ht="15">
      <c r="A23" s="207" t="s">
        <v>215</v>
      </c>
      <c r="B23" s="91">
        <f>SUM(B$24:B$28)</f>
        <v>82.246535786510009</v>
      </c>
      <c r="C23" s="91">
        <f>SUM(C$24:C$28)</f>
        <v>2406.1141797857799</v>
      </c>
      <c r="D23" s="240">
        <f>SUM(D$24:D$28)</f>
        <v>0.88133499999999998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  <row r="24" spans="1:19" s="127" customFormat="1" outlineLevel="1">
      <c r="A24" s="98" t="s">
        <v>203</v>
      </c>
      <c r="B24" s="170">
        <v>0.11993270665</v>
      </c>
      <c r="C24" s="170">
        <v>3.5086193396500001</v>
      </c>
      <c r="D24" s="111">
        <v>1.2849999999999999E-3</v>
      </c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spans="1:19" s="127" customFormat="1" outlineLevel="1">
      <c r="A25" s="98" t="s">
        <v>154</v>
      </c>
      <c r="B25" s="134">
        <v>7.4536125881800004</v>
      </c>
      <c r="C25" s="134">
        <v>218.05469090578001</v>
      </c>
      <c r="D25" s="158">
        <v>7.9870999999999998E-2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1:19" s="127" customFormat="1" outlineLevel="1">
      <c r="A26" s="98" t="s">
        <v>305</v>
      </c>
      <c r="B26" s="223">
        <v>4.962345966</v>
      </c>
      <c r="C26" s="223">
        <v>145.172935</v>
      </c>
      <c r="D26" s="167">
        <v>5.3175E-2</v>
      </c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9" s="127" customFormat="1" outlineLevel="1">
      <c r="A27" s="189" t="s">
        <v>307</v>
      </c>
      <c r="B27" s="223">
        <v>8.7962025885599999</v>
      </c>
      <c r="C27" s="223">
        <v>257.33202710809002</v>
      </c>
      <c r="D27" s="167">
        <v>9.4257999999999995E-2</v>
      </c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9" s="39" customFormat="1" outlineLevel="1">
      <c r="A28" s="189" t="s">
        <v>309</v>
      </c>
      <c r="B28" s="223">
        <v>60.914441937120003</v>
      </c>
      <c r="C28" s="223">
        <v>1782.04590743226</v>
      </c>
      <c r="D28" s="167">
        <v>0.65274600000000005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19" s="127" customFormat="1" ht="15">
      <c r="A29" s="30" t="s">
        <v>311</v>
      </c>
      <c r="B29" s="73">
        <f>SUM(B$30:B$34)</f>
        <v>11.073760115019999</v>
      </c>
      <c r="C29" s="73">
        <f>SUM(C$30:C$34)</f>
        <v>323.96174478935995</v>
      </c>
      <c r="D29" s="245">
        <f>SUM(D$30:D$34)</f>
        <v>0.11866400000000001</v>
      </c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9" s="127" customFormat="1" outlineLevel="1">
      <c r="A30" s="166" t="s">
        <v>154</v>
      </c>
      <c r="B30" s="223">
        <v>1.7163958853200001</v>
      </c>
      <c r="C30" s="223">
        <v>50.212989985489997</v>
      </c>
      <c r="D30" s="167">
        <v>1.8393E-2</v>
      </c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9" s="127" customFormat="1" outlineLevel="1">
      <c r="A31" s="166" t="s">
        <v>306</v>
      </c>
      <c r="B31" s="223">
        <v>0.66203175088999999</v>
      </c>
      <c r="C31" s="223">
        <v>19.36767266875</v>
      </c>
      <c r="D31" s="167">
        <v>7.0939999999999996E-3</v>
      </c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spans="1:19" s="127" customFormat="1" outlineLevel="1">
      <c r="A32" s="166" t="s">
        <v>307</v>
      </c>
      <c r="B32" s="223">
        <v>5.59766606181</v>
      </c>
      <c r="C32" s="223">
        <v>163.75916087159999</v>
      </c>
      <c r="D32" s="167">
        <v>5.9983000000000002E-2</v>
      </c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</row>
    <row r="33" spans="1:17" outlineLevel="1">
      <c r="A33" s="166" t="s">
        <v>308</v>
      </c>
      <c r="B33" s="223">
        <v>0.37349109593000002</v>
      </c>
      <c r="C33" s="223">
        <v>10.92644466232</v>
      </c>
      <c r="D33" s="167">
        <v>4.0020000000000003E-3</v>
      </c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1:17" outlineLevel="1">
      <c r="A34" s="166" t="s">
        <v>309</v>
      </c>
      <c r="B34" s="223">
        <v>2.7241753210700002</v>
      </c>
      <c r="C34" s="223">
        <v>79.695476601199999</v>
      </c>
      <c r="D34" s="167">
        <v>2.9191999999999999E-2</v>
      </c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1:17">
      <c r="A35" s="162"/>
      <c r="B35" s="142"/>
      <c r="C35" s="142"/>
      <c r="D35" s="92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1:17">
      <c r="A36" s="162"/>
      <c r="B36" s="142"/>
      <c r="C36" s="142"/>
      <c r="D36" s="92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1:17">
      <c r="A37" s="162"/>
      <c r="B37" s="142"/>
      <c r="C37" s="142"/>
      <c r="D37" s="92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1:17">
      <c r="A38" s="162"/>
      <c r="B38" s="142"/>
      <c r="C38" s="142"/>
      <c r="D38" s="92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1:17">
      <c r="B39" s="142"/>
      <c r="C39" s="142"/>
      <c r="D39" s="92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</row>
    <row r="40" spans="1:17">
      <c r="B40" s="142"/>
      <c r="C40" s="142"/>
      <c r="D40" s="92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</row>
    <row r="41" spans="1:17">
      <c r="B41" s="142"/>
      <c r="C41" s="142"/>
      <c r="D41" s="92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1:17">
      <c r="B42" s="142"/>
      <c r="C42" s="142"/>
      <c r="D42" s="92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1:17">
      <c r="B43" s="142"/>
      <c r="C43" s="142"/>
      <c r="D43" s="92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1:17">
      <c r="B44" s="142"/>
      <c r="C44" s="142"/>
      <c r="D44" s="92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1:17">
      <c r="B45" s="142"/>
      <c r="C45" s="142"/>
      <c r="D45" s="92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1:17">
      <c r="B46" s="142"/>
      <c r="C46" s="142"/>
      <c r="D46" s="92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1:17">
      <c r="B47" s="142"/>
      <c r="C47" s="142"/>
      <c r="D47" s="92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1:17">
      <c r="B48" s="142"/>
      <c r="C48" s="142"/>
      <c r="D48" s="92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</row>
    <row r="49" spans="2:17">
      <c r="B49" s="142"/>
      <c r="C49" s="142"/>
      <c r="D49" s="92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</row>
    <row r="50" spans="2:17">
      <c r="B50" s="142"/>
      <c r="C50" s="142"/>
      <c r="D50" s="92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2:17">
      <c r="B51" s="142"/>
      <c r="C51" s="142"/>
      <c r="D51" s="92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</row>
    <row r="52" spans="2:17">
      <c r="B52" s="142"/>
      <c r="C52" s="142"/>
      <c r="D52" s="92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</row>
    <row r="53" spans="2:17">
      <c r="B53" s="142"/>
      <c r="C53" s="142"/>
      <c r="D53" s="92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2:17">
      <c r="B54" s="142"/>
      <c r="C54" s="142"/>
      <c r="D54" s="92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2:17">
      <c r="B55" s="142"/>
      <c r="C55" s="142"/>
      <c r="D55" s="92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2:17">
      <c r="B56" s="142"/>
      <c r="C56" s="142"/>
      <c r="D56" s="92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2:17">
      <c r="B57" s="142"/>
      <c r="C57" s="142"/>
      <c r="D57" s="92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2:17">
      <c r="B58" s="142"/>
      <c r="C58" s="142"/>
      <c r="D58" s="92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2:17">
      <c r="B59" s="142"/>
      <c r="C59" s="142"/>
      <c r="D59" s="92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2:17">
      <c r="B60" s="142"/>
      <c r="C60" s="142"/>
      <c r="D60" s="92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2:17">
      <c r="B61" s="142"/>
      <c r="C61" s="142"/>
      <c r="D61" s="92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2:17">
      <c r="B62" s="142"/>
      <c r="C62" s="142"/>
      <c r="D62" s="92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2:17">
      <c r="B63" s="142"/>
      <c r="C63" s="142"/>
      <c r="D63" s="92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2:17">
      <c r="B64" s="142"/>
      <c r="C64" s="142"/>
      <c r="D64" s="92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2:17">
      <c r="B65" s="142"/>
      <c r="C65" s="142"/>
      <c r="D65" s="92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2:17">
      <c r="B66" s="142"/>
      <c r="C66" s="142"/>
      <c r="D66" s="92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2:17">
      <c r="B67" s="142"/>
      <c r="C67" s="142"/>
      <c r="D67" s="92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2:17">
      <c r="B68" s="142"/>
      <c r="C68" s="142"/>
      <c r="D68" s="92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2:17">
      <c r="B69" s="142"/>
      <c r="C69" s="142"/>
      <c r="D69" s="92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2:17">
      <c r="B70" s="142"/>
      <c r="C70" s="142"/>
      <c r="D70" s="92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2:17">
      <c r="B71" s="142"/>
      <c r="C71" s="142"/>
      <c r="D71" s="92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2:17">
      <c r="B72" s="142"/>
      <c r="C72" s="142"/>
      <c r="D72" s="92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2:17">
      <c r="B73" s="142"/>
      <c r="C73" s="142"/>
      <c r="D73" s="92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2:17">
      <c r="B74" s="142"/>
      <c r="C74" s="142"/>
      <c r="D74" s="92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2:17">
      <c r="B75" s="142"/>
      <c r="C75" s="142"/>
      <c r="D75" s="92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2:17">
      <c r="B76" s="142"/>
      <c r="C76" s="142"/>
      <c r="D76" s="92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2:17">
      <c r="B77" s="142"/>
      <c r="C77" s="142"/>
      <c r="D77" s="92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2:17">
      <c r="B78" s="142"/>
      <c r="C78" s="142"/>
      <c r="D78" s="92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2:17">
      <c r="B79" s="142"/>
      <c r="C79" s="142"/>
      <c r="D79" s="92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2:17">
      <c r="B80" s="142"/>
      <c r="C80" s="142"/>
      <c r="D80" s="92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2:17">
      <c r="B81" s="142"/>
      <c r="C81" s="142"/>
      <c r="D81" s="92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2:17">
      <c r="B82" s="142"/>
      <c r="C82" s="142"/>
      <c r="D82" s="92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2:17">
      <c r="B83" s="142"/>
      <c r="C83" s="142"/>
      <c r="D83" s="92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2:17">
      <c r="B84" s="142"/>
      <c r="C84" s="142"/>
      <c r="D84" s="92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2:17">
      <c r="B85" s="142"/>
      <c r="C85" s="142"/>
      <c r="D85" s="92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2:17">
      <c r="B86" s="142"/>
      <c r="C86" s="142"/>
      <c r="D86" s="92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2:17">
      <c r="B87" s="142"/>
      <c r="C87" s="142"/>
      <c r="D87" s="92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2:17">
      <c r="B88" s="142"/>
      <c r="C88" s="142"/>
      <c r="D88" s="92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2:17">
      <c r="B89" s="142"/>
      <c r="C89" s="142"/>
      <c r="D89" s="92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2:17">
      <c r="B90" s="142"/>
      <c r="C90" s="142"/>
      <c r="D90" s="92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2:17">
      <c r="B91" s="142"/>
      <c r="C91" s="142"/>
      <c r="D91" s="92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2:17">
      <c r="B92" s="142"/>
      <c r="C92" s="142"/>
      <c r="D92" s="92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2:17">
      <c r="B93" s="142"/>
      <c r="C93" s="142"/>
      <c r="D93" s="92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2:17">
      <c r="B94" s="142"/>
      <c r="C94" s="142"/>
      <c r="D94" s="92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2:17">
      <c r="B95" s="142"/>
      <c r="C95" s="142"/>
      <c r="D95" s="92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2:17">
      <c r="B96" s="142"/>
      <c r="C96" s="142"/>
      <c r="D96" s="92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2:17">
      <c r="B97" s="142"/>
      <c r="C97" s="142"/>
      <c r="D97" s="92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2:17">
      <c r="B98" s="142"/>
      <c r="C98" s="142"/>
      <c r="D98" s="92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2:17">
      <c r="B99" s="142"/>
      <c r="C99" s="142"/>
      <c r="D99" s="92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2:17">
      <c r="B100" s="142"/>
      <c r="C100" s="142"/>
      <c r="D100" s="92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2:17">
      <c r="B101" s="142"/>
      <c r="C101" s="142"/>
      <c r="D101" s="92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2:17">
      <c r="B102" s="142"/>
      <c r="C102" s="142"/>
      <c r="D102" s="92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2:17">
      <c r="B103" s="142"/>
      <c r="C103" s="142"/>
      <c r="D103" s="92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2:17">
      <c r="B104" s="142"/>
      <c r="C104" s="142"/>
      <c r="D104" s="92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2:17">
      <c r="B105" s="142"/>
      <c r="C105" s="142"/>
      <c r="D105" s="92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2:17">
      <c r="B106" s="142"/>
      <c r="C106" s="142"/>
      <c r="D106" s="92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2:17">
      <c r="B107" s="142"/>
      <c r="C107" s="142"/>
      <c r="D107" s="92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2:17">
      <c r="B108" s="142"/>
      <c r="C108" s="142"/>
      <c r="D108" s="92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2:17">
      <c r="B109" s="142"/>
      <c r="C109" s="142"/>
      <c r="D109" s="92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2:17">
      <c r="B110" s="142"/>
      <c r="C110" s="142"/>
      <c r="D110" s="92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2:17">
      <c r="B111" s="142"/>
      <c r="C111" s="142"/>
      <c r="D111" s="92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2:17">
      <c r="B112" s="142"/>
      <c r="C112" s="142"/>
      <c r="D112" s="92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2:17">
      <c r="B113" s="142"/>
      <c r="C113" s="142"/>
      <c r="D113" s="92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2:17">
      <c r="B114" s="142"/>
      <c r="C114" s="142"/>
      <c r="D114" s="92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2:17">
      <c r="B115" s="142"/>
      <c r="C115" s="142"/>
      <c r="D115" s="92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2:17">
      <c r="B116" s="142"/>
      <c r="C116" s="142"/>
      <c r="D116" s="92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2:17">
      <c r="B117" s="142"/>
      <c r="C117" s="142"/>
      <c r="D117" s="92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2:17">
      <c r="B118" s="142"/>
      <c r="C118" s="142"/>
      <c r="D118" s="92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2:17">
      <c r="B119" s="142"/>
      <c r="C119" s="142"/>
      <c r="D119" s="92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2:17">
      <c r="B120" s="142"/>
      <c r="C120" s="142"/>
      <c r="D120" s="92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2:17">
      <c r="B121" s="142"/>
      <c r="C121" s="142"/>
      <c r="D121" s="92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2:17">
      <c r="B122" s="142"/>
      <c r="C122" s="142"/>
      <c r="D122" s="92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2:17">
      <c r="B123" s="142"/>
      <c r="C123" s="142"/>
      <c r="D123" s="92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2:17">
      <c r="B124" s="142"/>
      <c r="C124" s="142"/>
      <c r="D124" s="92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2:17">
      <c r="B125" s="142"/>
      <c r="C125" s="142"/>
      <c r="D125" s="92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</row>
    <row r="126" spans="2:17">
      <c r="B126" s="142"/>
      <c r="C126" s="142"/>
      <c r="D126" s="92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</row>
    <row r="127" spans="2:17">
      <c r="B127" s="142"/>
      <c r="C127" s="142"/>
      <c r="D127" s="92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</row>
    <row r="128" spans="2:17">
      <c r="B128" s="142"/>
      <c r="C128" s="142"/>
      <c r="D128" s="92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142"/>
      <c r="C129" s="142"/>
      <c r="D129" s="92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142"/>
      <c r="C130" s="142"/>
      <c r="D130" s="92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142"/>
      <c r="C131" s="142"/>
      <c r="D131" s="92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142"/>
      <c r="C132" s="142"/>
      <c r="D132" s="92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142"/>
      <c r="C133" s="142"/>
      <c r="D133" s="92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142"/>
      <c r="C134" s="142"/>
      <c r="D134" s="92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142"/>
      <c r="C135" s="142"/>
      <c r="D135" s="92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142"/>
      <c r="C136" s="142"/>
      <c r="D136" s="92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142"/>
      <c r="C137" s="142"/>
      <c r="D137" s="92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142"/>
      <c r="C138" s="142"/>
      <c r="D138" s="92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142"/>
      <c r="C139" s="142"/>
      <c r="D139" s="92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142"/>
      <c r="C140" s="142"/>
      <c r="D140" s="92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142"/>
      <c r="C141" s="142"/>
      <c r="D141" s="92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142"/>
      <c r="C142" s="142"/>
      <c r="D142" s="92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142"/>
      <c r="C143" s="142"/>
      <c r="D143" s="92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142"/>
      <c r="C144" s="142"/>
      <c r="D144" s="92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142"/>
      <c r="C145" s="142"/>
      <c r="D145" s="92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142"/>
      <c r="C146" s="142"/>
      <c r="D146" s="92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142"/>
      <c r="C147" s="142"/>
      <c r="D147" s="92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142"/>
      <c r="C148" s="142"/>
      <c r="D148" s="92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142"/>
      <c r="C149" s="142"/>
      <c r="D149" s="92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142"/>
      <c r="C150" s="142"/>
      <c r="D150" s="92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142"/>
      <c r="C151" s="142"/>
      <c r="D151" s="92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142"/>
      <c r="C152" s="142"/>
      <c r="D152" s="92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142"/>
      <c r="C153" s="142"/>
      <c r="D153" s="92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142"/>
      <c r="C154" s="142"/>
      <c r="D154" s="92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142"/>
      <c r="C155" s="142"/>
      <c r="D155" s="92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142"/>
      <c r="C156" s="142"/>
      <c r="D156" s="92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142"/>
      <c r="C157" s="142"/>
      <c r="D157" s="92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142"/>
      <c r="C158" s="142"/>
      <c r="D158" s="92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142"/>
      <c r="C159" s="142"/>
      <c r="D159" s="92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142"/>
      <c r="C160" s="142"/>
      <c r="D160" s="92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142"/>
      <c r="C161" s="142"/>
      <c r="D161" s="92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142"/>
      <c r="C162" s="142"/>
      <c r="D162" s="92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142"/>
      <c r="C163" s="142"/>
      <c r="D163" s="92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142"/>
      <c r="C164" s="142"/>
      <c r="D164" s="92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142"/>
      <c r="C165" s="142"/>
      <c r="D165" s="92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142"/>
      <c r="C166" s="142"/>
      <c r="D166" s="92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142"/>
      <c r="C167" s="142"/>
      <c r="D167" s="92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142"/>
      <c r="C168" s="142"/>
      <c r="D168" s="92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</row>
    <row r="169" spans="2:17">
      <c r="B169" s="142"/>
      <c r="C169" s="142"/>
      <c r="D169" s="92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</row>
    <row r="170" spans="2:17">
      <c r="B170" s="142"/>
      <c r="C170" s="142"/>
      <c r="D170" s="92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</row>
    <row r="171" spans="2:17">
      <c r="B171" s="142"/>
      <c r="C171" s="142"/>
      <c r="D171" s="92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</row>
    <row r="172" spans="2:17">
      <c r="B172" s="142"/>
      <c r="C172" s="142"/>
      <c r="D172" s="92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</row>
    <row r="173" spans="2:17">
      <c r="B173" s="142"/>
      <c r="C173" s="142"/>
      <c r="D173" s="92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</row>
    <row r="174" spans="2:17">
      <c r="B174" s="142"/>
      <c r="C174" s="142"/>
      <c r="D174" s="92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</row>
    <row r="175" spans="2:17">
      <c r="B175" s="142"/>
      <c r="C175" s="142"/>
      <c r="D175" s="92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</row>
    <row r="176" spans="2:17">
      <c r="B176" s="142"/>
      <c r="C176" s="142"/>
      <c r="D176" s="92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</row>
    <row r="177" spans="2:17">
      <c r="B177" s="142"/>
      <c r="C177" s="142"/>
      <c r="D177" s="92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</row>
    <row r="178" spans="2:17">
      <c r="B178" s="142"/>
      <c r="C178" s="142"/>
      <c r="D178" s="92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</row>
    <row r="179" spans="2:17">
      <c r="B179" s="142"/>
      <c r="C179" s="142"/>
      <c r="D179" s="92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</row>
    <row r="180" spans="2:17">
      <c r="B180" s="142"/>
      <c r="C180" s="142"/>
      <c r="D180" s="92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</row>
    <row r="181" spans="2:17">
      <c r="B181" s="142"/>
      <c r="C181" s="142"/>
      <c r="D181" s="92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</row>
    <row r="182" spans="2:17">
      <c r="B182" s="142"/>
      <c r="C182" s="142"/>
      <c r="D182" s="92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</row>
    <row r="183" spans="2:17">
      <c r="B183" s="142"/>
      <c r="C183" s="142"/>
      <c r="D183" s="92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</row>
    <row r="184" spans="2:17">
      <c r="B184" s="142"/>
      <c r="C184" s="142"/>
      <c r="D184" s="92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</row>
    <row r="185" spans="2:17">
      <c r="B185" s="142"/>
      <c r="C185" s="142"/>
      <c r="D185" s="92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</row>
    <row r="186" spans="2:17">
      <c r="B186" s="142"/>
      <c r="C186" s="142"/>
      <c r="D186" s="92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</row>
    <row r="187" spans="2:17">
      <c r="B187" s="142"/>
      <c r="C187" s="142"/>
      <c r="D187" s="92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</row>
    <row r="188" spans="2:17">
      <c r="B188" s="142"/>
      <c r="C188" s="142"/>
      <c r="D188" s="92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</row>
    <row r="189" spans="2:17">
      <c r="B189" s="142"/>
      <c r="C189" s="142"/>
      <c r="D189" s="92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</row>
    <row r="190" spans="2:17">
      <c r="B190" s="142"/>
      <c r="C190" s="142"/>
      <c r="D190" s="92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</row>
    <row r="191" spans="2:17">
      <c r="B191" s="142"/>
      <c r="C191" s="142"/>
      <c r="D191" s="92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</row>
    <row r="192" spans="2:17">
      <c r="B192" s="142"/>
      <c r="C192" s="142"/>
      <c r="D192" s="92"/>
      <c r="E192" s="246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</row>
    <row r="193" spans="2:17">
      <c r="B193" s="142"/>
      <c r="C193" s="142"/>
      <c r="D193" s="92"/>
      <c r="E193" s="246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</row>
    <row r="194" spans="2:17">
      <c r="B194" s="142"/>
      <c r="C194" s="142"/>
      <c r="D194" s="92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</row>
    <row r="195" spans="2:17">
      <c r="B195" s="142"/>
      <c r="C195" s="142"/>
      <c r="D195" s="92"/>
      <c r="E195" s="246"/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</row>
    <row r="196" spans="2:17">
      <c r="B196" s="142"/>
      <c r="C196" s="142"/>
      <c r="D196" s="92"/>
      <c r="E196" s="246"/>
      <c r="F196" s="246"/>
      <c r="G196" s="246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</row>
    <row r="197" spans="2:17">
      <c r="B197" s="142"/>
      <c r="C197" s="142"/>
      <c r="D197" s="92"/>
      <c r="E197" s="246"/>
      <c r="F197" s="246"/>
      <c r="G197" s="246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</row>
    <row r="198" spans="2:17">
      <c r="B198" s="142"/>
      <c r="C198" s="142"/>
      <c r="D198" s="92"/>
      <c r="E198" s="246"/>
      <c r="F198" s="246"/>
      <c r="G198" s="246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</row>
    <row r="199" spans="2:17">
      <c r="B199" s="142"/>
      <c r="C199" s="142"/>
      <c r="D199" s="92"/>
      <c r="E199" s="246"/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</row>
    <row r="200" spans="2:17">
      <c r="B200" s="142"/>
      <c r="C200" s="142"/>
      <c r="D200" s="92"/>
      <c r="E200" s="246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</row>
    <row r="201" spans="2:17">
      <c r="B201" s="142"/>
      <c r="C201" s="142"/>
      <c r="D201" s="92"/>
      <c r="E201" s="246"/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</row>
    <row r="202" spans="2:17">
      <c r="B202" s="142"/>
      <c r="C202" s="142"/>
      <c r="D202" s="92"/>
      <c r="E202" s="246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</row>
    <row r="203" spans="2:17">
      <c r="B203" s="142"/>
      <c r="C203" s="142"/>
      <c r="D203" s="92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</row>
    <row r="204" spans="2:17">
      <c r="B204" s="142"/>
      <c r="C204" s="142"/>
      <c r="D204" s="92"/>
      <c r="E204" s="246"/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</row>
    <row r="205" spans="2:17">
      <c r="B205" s="142"/>
      <c r="C205" s="142"/>
      <c r="D205" s="92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</row>
    <row r="206" spans="2:17">
      <c r="B206" s="142"/>
      <c r="C206" s="142"/>
      <c r="D206" s="92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</row>
    <row r="207" spans="2:17">
      <c r="B207" s="142"/>
      <c r="C207" s="142"/>
      <c r="D207" s="92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</row>
    <row r="208" spans="2:17">
      <c r="B208" s="142"/>
      <c r="C208" s="142"/>
      <c r="D208" s="92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</row>
    <row r="209" spans="2:17">
      <c r="B209" s="142"/>
      <c r="C209" s="142"/>
      <c r="D209" s="92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</row>
    <row r="210" spans="2:17">
      <c r="B210" s="142"/>
      <c r="C210" s="142"/>
      <c r="D210" s="92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</row>
    <row r="211" spans="2:17">
      <c r="B211" s="142"/>
      <c r="C211" s="142"/>
      <c r="D211" s="92"/>
      <c r="E211" s="246"/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</row>
    <row r="212" spans="2:17">
      <c r="B212" s="142"/>
      <c r="C212" s="142"/>
      <c r="D212" s="92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</row>
    <row r="213" spans="2:17">
      <c r="B213" s="142"/>
      <c r="C213" s="142"/>
      <c r="D213" s="92"/>
      <c r="E213" s="246"/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</row>
    <row r="214" spans="2:17">
      <c r="B214" s="142"/>
      <c r="C214" s="142"/>
      <c r="D214" s="92"/>
      <c r="E214" s="246"/>
      <c r="F214" s="246"/>
      <c r="G214" s="246"/>
      <c r="H214" s="246"/>
      <c r="I214" s="246"/>
      <c r="J214" s="246"/>
      <c r="K214" s="246"/>
      <c r="L214" s="246"/>
      <c r="M214" s="246"/>
      <c r="N214" s="246"/>
      <c r="O214" s="246"/>
      <c r="P214" s="246"/>
      <c r="Q214" s="246"/>
    </row>
    <row r="215" spans="2:17">
      <c r="B215" s="142"/>
      <c r="C215" s="142"/>
      <c r="D215" s="92"/>
      <c r="E215" s="246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</row>
    <row r="216" spans="2:17">
      <c r="B216" s="142"/>
      <c r="C216" s="142"/>
      <c r="D216" s="92"/>
      <c r="E216" s="246"/>
      <c r="F216" s="246"/>
      <c r="G216" s="246"/>
      <c r="H216" s="246"/>
      <c r="I216" s="246"/>
      <c r="J216" s="246"/>
      <c r="K216" s="246"/>
      <c r="L216" s="246"/>
      <c r="M216" s="246"/>
      <c r="N216" s="246"/>
      <c r="O216" s="246"/>
      <c r="P216" s="246"/>
      <c r="Q216" s="246"/>
    </row>
    <row r="217" spans="2:17">
      <c r="B217" s="142"/>
      <c r="C217" s="142"/>
      <c r="D217" s="92"/>
      <c r="E217" s="246"/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</row>
    <row r="218" spans="2:17">
      <c r="B218" s="142"/>
      <c r="C218" s="142"/>
      <c r="D218" s="92"/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</row>
    <row r="219" spans="2:17">
      <c r="B219" s="142"/>
      <c r="C219" s="142"/>
      <c r="D219" s="92"/>
      <c r="E219" s="246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</row>
    <row r="220" spans="2:17">
      <c r="B220" s="142"/>
      <c r="C220" s="142"/>
      <c r="D220" s="92"/>
      <c r="E220" s="246"/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</row>
    <row r="221" spans="2:17">
      <c r="B221" s="142"/>
      <c r="C221" s="142"/>
      <c r="D221" s="92"/>
      <c r="E221" s="246"/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</row>
    <row r="222" spans="2:17">
      <c r="B222" s="142"/>
      <c r="C222" s="142"/>
      <c r="D222" s="92"/>
      <c r="E222" s="246"/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</row>
    <row r="223" spans="2:17">
      <c r="B223" s="142"/>
      <c r="C223" s="142"/>
      <c r="D223" s="92"/>
      <c r="E223" s="246"/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</row>
    <row r="224" spans="2:17">
      <c r="B224" s="142"/>
      <c r="C224" s="142"/>
      <c r="D224" s="92"/>
      <c r="E224" s="246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</row>
    <row r="225" spans="2:17">
      <c r="B225" s="142"/>
      <c r="C225" s="142"/>
      <c r="D225" s="92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</row>
    <row r="226" spans="2:17">
      <c r="B226" s="142"/>
      <c r="C226" s="142"/>
      <c r="D226" s="92"/>
      <c r="E226" s="246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</row>
    <row r="227" spans="2:17">
      <c r="B227" s="142"/>
      <c r="C227" s="142"/>
      <c r="D227" s="92"/>
      <c r="E227" s="246"/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</row>
    <row r="228" spans="2:17">
      <c r="B228" s="142"/>
      <c r="C228" s="142"/>
      <c r="D228" s="92"/>
      <c r="E228" s="246"/>
      <c r="F228" s="246"/>
      <c r="G228" s="246"/>
      <c r="H228" s="246"/>
      <c r="I228" s="246"/>
      <c r="J228" s="246"/>
      <c r="K228" s="246"/>
      <c r="L228" s="246"/>
      <c r="M228" s="246"/>
      <c r="N228" s="246"/>
      <c r="O228" s="246"/>
      <c r="P228" s="246"/>
      <c r="Q228" s="246"/>
    </row>
    <row r="229" spans="2:17">
      <c r="B229" s="142"/>
      <c r="C229" s="142"/>
      <c r="D229" s="92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</row>
    <row r="230" spans="2:17">
      <c r="B230" s="142"/>
      <c r="C230" s="142"/>
      <c r="D230" s="92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</row>
    <row r="231" spans="2:17">
      <c r="B231" s="142"/>
      <c r="C231" s="142"/>
      <c r="D231" s="92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</row>
    <row r="232" spans="2:17">
      <c r="B232" s="142"/>
      <c r="C232" s="142"/>
      <c r="D232" s="92"/>
      <c r="E232" s="246"/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6"/>
    </row>
    <row r="233" spans="2:17">
      <c r="B233" s="142"/>
      <c r="C233" s="142"/>
      <c r="D233" s="92"/>
      <c r="E233" s="246"/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</row>
    <row r="234" spans="2:17">
      <c r="B234" s="142"/>
      <c r="C234" s="142"/>
      <c r="D234" s="92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</row>
    <row r="235" spans="2:17">
      <c r="B235" s="142"/>
      <c r="C235" s="142"/>
      <c r="D235" s="92"/>
      <c r="E235" s="246"/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</row>
    <row r="236" spans="2:17">
      <c r="B236" s="142"/>
      <c r="C236" s="142"/>
      <c r="D236" s="92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  <c r="Q236" s="246"/>
    </row>
    <row r="237" spans="2:17">
      <c r="B237" s="142"/>
      <c r="C237" s="142"/>
      <c r="D237" s="92"/>
      <c r="E237" s="246"/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  <c r="P237" s="246"/>
      <c r="Q237" s="246"/>
    </row>
    <row r="238" spans="2:17">
      <c r="B238" s="142"/>
      <c r="C238" s="142"/>
      <c r="D238" s="92"/>
      <c r="E238" s="246"/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</row>
    <row r="239" spans="2:17">
      <c r="B239" s="142"/>
      <c r="C239" s="142"/>
      <c r="D239" s="92"/>
      <c r="E239" s="246"/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</row>
    <row r="240" spans="2:17">
      <c r="B240" s="142"/>
      <c r="C240" s="142"/>
      <c r="D240" s="92"/>
      <c r="E240" s="246"/>
      <c r="F240" s="246"/>
      <c r="G240" s="246"/>
      <c r="H240" s="246"/>
      <c r="I240" s="246"/>
      <c r="J240" s="246"/>
      <c r="K240" s="246"/>
      <c r="L240" s="246"/>
      <c r="M240" s="246"/>
      <c r="N240" s="246"/>
      <c r="O240" s="246"/>
      <c r="P240" s="246"/>
      <c r="Q240" s="246"/>
    </row>
    <row r="241" spans="2:17">
      <c r="B241" s="142"/>
      <c r="C241" s="142"/>
      <c r="D241" s="92"/>
      <c r="E241" s="246"/>
      <c r="F241" s="246"/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</row>
    <row r="242" spans="2:17">
      <c r="B242" s="142"/>
      <c r="C242" s="142"/>
      <c r="D242" s="92"/>
      <c r="E242" s="246"/>
      <c r="F242" s="246"/>
      <c r="G242" s="246"/>
      <c r="H242" s="246"/>
      <c r="I242" s="246"/>
      <c r="J242" s="246"/>
      <c r="K242" s="246"/>
      <c r="L242" s="246"/>
      <c r="M242" s="246"/>
      <c r="N242" s="246"/>
      <c r="O242" s="246"/>
      <c r="P242" s="246"/>
      <c r="Q242" s="246"/>
    </row>
    <row r="243" spans="2:17">
      <c r="B243" s="142"/>
      <c r="C243" s="142"/>
      <c r="D243" s="92"/>
      <c r="E243" s="246"/>
      <c r="F243" s="24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</row>
    <row r="244" spans="2:17">
      <c r="E244" s="246"/>
      <c r="F244" s="246"/>
      <c r="G244" s="246"/>
      <c r="H244" s="246"/>
      <c r="I244" s="246"/>
      <c r="J244" s="246"/>
      <c r="K244" s="246"/>
      <c r="L244" s="246"/>
      <c r="M244" s="246"/>
      <c r="N244" s="246"/>
      <c r="O244" s="246"/>
      <c r="P244" s="246"/>
      <c r="Q244" s="246"/>
    </row>
    <row r="245" spans="2:17">
      <c r="E245" s="246"/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</row>
    <row r="246" spans="2:17">
      <c r="E246" s="246"/>
      <c r="F246" s="246"/>
      <c r="G246" s="246"/>
      <c r="H246" s="246"/>
      <c r="I246" s="246"/>
      <c r="J246" s="246"/>
      <c r="K246" s="246"/>
      <c r="L246" s="246"/>
      <c r="M246" s="246"/>
      <c r="N246" s="246"/>
      <c r="O246" s="246"/>
      <c r="P246" s="246"/>
      <c r="Q246" s="246"/>
    </row>
    <row r="247" spans="2:17">
      <c r="E247" s="246"/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</row>
    <row r="248" spans="2:17">
      <c r="E248" s="246"/>
      <c r="F248" s="246"/>
      <c r="G248" s="246"/>
      <c r="H248" s="246"/>
      <c r="I248" s="246"/>
      <c r="J248" s="246"/>
      <c r="K248" s="246"/>
      <c r="L248" s="246"/>
      <c r="M248" s="246"/>
      <c r="N248" s="246"/>
      <c r="O248" s="246"/>
      <c r="P248" s="246"/>
      <c r="Q248" s="246"/>
    </row>
    <row r="249" spans="2:17">
      <c r="E249" s="246"/>
      <c r="F249" s="246"/>
      <c r="G249" s="246"/>
      <c r="H249" s="246"/>
      <c r="I249" s="246"/>
      <c r="J249" s="246"/>
      <c r="K249" s="246"/>
      <c r="L249" s="246"/>
      <c r="M249" s="246"/>
      <c r="N249" s="246"/>
      <c r="O249" s="246"/>
      <c r="P249" s="246"/>
      <c r="Q249" s="246"/>
    </row>
    <row r="250" spans="2:17">
      <c r="E250" s="246"/>
      <c r="F250" s="246"/>
      <c r="G250" s="246"/>
      <c r="H250" s="246"/>
      <c r="I250" s="246"/>
      <c r="J250" s="246"/>
      <c r="K250" s="246"/>
      <c r="L250" s="246"/>
      <c r="M250" s="246"/>
      <c r="N250" s="246"/>
      <c r="O250" s="246"/>
      <c r="P250" s="246"/>
      <c r="Q250" s="246"/>
    </row>
    <row r="251" spans="2:17">
      <c r="E251" s="246"/>
      <c r="F251" s="246"/>
      <c r="G251" s="246"/>
      <c r="H251" s="246"/>
      <c r="I251" s="246"/>
      <c r="J251" s="246"/>
      <c r="K251" s="246"/>
      <c r="L251" s="246"/>
      <c r="M251" s="246"/>
      <c r="N251" s="246"/>
      <c r="O251" s="246"/>
      <c r="P251" s="246"/>
      <c r="Q251" s="24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baseColWidth="10" defaultColWidth="9.1640625" defaultRowHeight="14" outlineLevelRow="1"/>
  <cols>
    <col min="1" max="1" width="66" style="9" bestFit="1" customWidth="1"/>
    <col min="2" max="2" width="17.5" style="163" customWidth="1"/>
    <col min="3" max="3" width="18.1640625" style="163" customWidth="1"/>
    <col min="4" max="4" width="11.5" style="103" bestFit="1" customWidth="1"/>
    <col min="5" max="5" width="17.1640625" style="163" customWidth="1"/>
    <col min="6" max="6" width="17.5" style="163" customWidth="1"/>
    <col min="7" max="7" width="11.5" style="103" bestFit="1" customWidth="1"/>
    <col min="8" max="8" width="16.1640625" style="163" bestFit="1" customWidth="1"/>
    <col min="9" max="16384" width="9.1640625" style="9"/>
  </cols>
  <sheetData>
    <row r="2" spans="1:19" ht="19">
      <c r="A2" s="5" t="s">
        <v>199</v>
      </c>
      <c r="B2" s="3"/>
      <c r="C2" s="3"/>
      <c r="D2" s="3"/>
      <c r="E2" s="3"/>
      <c r="F2" s="3"/>
      <c r="G2" s="3"/>
      <c r="H2" s="3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>
      <c r="A3" s="213"/>
    </row>
    <row r="4" spans="1:19" s="82" customFormat="1">
      <c r="B4" s="215"/>
      <c r="C4" s="215"/>
      <c r="D4" s="176"/>
      <c r="E4" s="215"/>
      <c r="F4" s="215"/>
      <c r="G4" s="176"/>
      <c r="H4" s="82" t="str">
        <f>VALVAL</f>
        <v>млрд. одиниць</v>
      </c>
    </row>
    <row r="5" spans="1:19" s="161" customFormat="1">
      <c r="A5" s="187"/>
      <c r="B5" s="257">
        <v>44561</v>
      </c>
      <c r="C5" s="258"/>
      <c r="D5" s="259"/>
      <c r="E5" s="257">
        <v>44620</v>
      </c>
      <c r="F5" s="258"/>
      <c r="G5" s="259"/>
      <c r="H5" s="17"/>
    </row>
    <row r="6" spans="1:19" s="21" customFormat="1">
      <c r="A6" s="93"/>
      <c r="B6" s="72" t="s">
        <v>159</v>
      </c>
      <c r="C6" s="72" t="s">
        <v>162</v>
      </c>
      <c r="D6" s="243" t="s">
        <v>180</v>
      </c>
      <c r="E6" s="72" t="s">
        <v>159</v>
      </c>
      <c r="F6" s="72" t="s">
        <v>162</v>
      </c>
      <c r="G6" s="243" t="s">
        <v>180</v>
      </c>
      <c r="H6" s="72" t="s">
        <v>61</v>
      </c>
    </row>
    <row r="7" spans="1:19" s="99" customFormat="1" ht="16">
      <c r="A7" s="33" t="s">
        <v>144</v>
      </c>
      <c r="B7" s="156">
        <f t="shared" ref="B7:H7" si="0">SUM(B8:B15)</f>
        <v>97.954450442069998</v>
      </c>
      <c r="C7" s="156">
        <f t="shared" si="0"/>
        <v>2672.0210900444799</v>
      </c>
      <c r="D7" s="96">
        <f t="shared" si="0"/>
        <v>1</v>
      </c>
      <c r="E7" s="156">
        <f t="shared" si="0"/>
        <v>93.320295901530002</v>
      </c>
      <c r="F7" s="156">
        <f t="shared" si="0"/>
        <v>2730.0759245751401</v>
      </c>
      <c r="G7" s="96">
        <f t="shared" si="0"/>
        <v>1</v>
      </c>
      <c r="H7" s="156">
        <f t="shared" si="0"/>
        <v>0</v>
      </c>
    </row>
    <row r="8" spans="1:19" s="26" customFormat="1">
      <c r="A8" s="98" t="s">
        <v>203</v>
      </c>
      <c r="B8" s="24">
        <v>0.11990627454</v>
      </c>
      <c r="C8" s="24">
        <v>3.2708273383500002</v>
      </c>
      <c r="D8" s="199">
        <v>1.224E-3</v>
      </c>
      <c r="E8" s="24">
        <v>0.11993270665</v>
      </c>
      <c r="F8" s="24">
        <v>3.5086193396500001</v>
      </c>
      <c r="G8" s="199">
        <v>1.2849999999999999E-3</v>
      </c>
      <c r="H8" s="24">
        <v>6.0999999999999999E-5</v>
      </c>
    </row>
    <row r="9" spans="1:19" s="26" customFormat="1">
      <c r="A9" s="98" t="s">
        <v>154</v>
      </c>
      <c r="B9" s="24">
        <v>9.3323987657299998</v>
      </c>
      <c r="C9" s="24">
        <v>254.57104001055001</v>
      </c>
      <c r="D9" s="199">
        <v>9.5272999999999997E-2</v>
      </c>
      <c r="E9" s="24">
        <v>9.1700084734999994</v>
      </c>
      <c r="F9" s="24">
        <v>268.26768089127</v>
      </c>
      <c r="G9" s="199">
        <v>9.8264000000000004E-2</v>
      </c>
      <c r="H9" s="24">
        <v>2.9910000000000002E-3</v>
      </c>
    </row>
    <row r="10" spans="1:19" s="26" customFormat="1">
      <c r="A10" s="98" t="s">
        <v>171</v>
      </c>
      <c r="B10" s="24">
        <v>5.3219396808499999</v>
      </c>
      <c r="C10" s="24">
        <v>145.172935</v>
      </c>
      <c r="D10" s="199">
        <v>5.4330999999999997E-2</v>
      </c>
      <c r="E10" s="24">
        <v>4.962345966</v>
      </c>
      <c r="F10" s="24">
        <v>145.172935</v>
      </c>
      <c r="G10" s="199">
        <v>5.3175E-2</v>
      </c>
      <c r="H10" s="24">
        <v>-1.155E-3</v>
      </c>
    </row>
    <row r="11" spans="1:19" s="26" customFormat="1">
      <c r="A11" s="98" t="s">
        <v>209</v>
      </c>
      <c r="B11" s="24">
        <v>0.71744064226000004</v>
      </c>
      <c r="C11" s="24">
        <v>19.570489327659999</v>
      </c>
      <c r="D11" s="199">
        <v>7.3239999999999998E-3</v>
      </c>
      <c r="E11" s="24">
        <v>0.66203175088999999</v>
      </c>
      <c r="F11" s="24">
        <v>19.36767266875</v>
      </c>
      <c r="G11" s="199">
        <v>7.0939999999999996E-3</v>
      </c>
      <c r="H11" s="24">
        <v>-2.3000000000000001E-4</v>
      </c>
    </row>
    <row r="12" spans="1:19" s="26" customFormat="1">
      <c r="A12" s="98" t="s">
        <v>108</v>
      </c>
      <c r="B12" s="24">
        <v>14.5052050852</v>
      </c>
      <c r="C12" s="24">
        <v>395.67588535532002</v>
      </c>
      <c r="D12" s="199">
        <v>0.14808099999999999</v>
      </c>
      <c r="E12" s="24">
        <v>14.393868650370001</v>
      </c>
      <c r="F12" s="24">
        <v>421.09118797969001</v>
      </c>
      <c r="G12" s="199">
        <v>0.15424199999999999</v>
      </c>
      <c r="H12" s="24">
        <v>6.1599999999999997E-3</v>
      </c>
    </row>
    <row r="13" spans="1:19" s="26" customFormat="1">
      <c r="A13" s="98" t="s">
        <v>92</v>
      </c>
      <c r="B13" s="24">
        <v>0.37349109593000002</v>
      </c>
      <c r="C13" s="24">
        <v>10.188164813</v>
      </c>
      <c r="D13" s="199">
        <v>3.813E-3</v>
      </c>
      <c r="E13" s="24">
        <v>0.37349109593000002</v>
      </c>
      <c r="F13" s="24">
        <v>10.92644466232</v>
      </c>
      <c r="G13" s="199">
        <v>4.0020000000000003E-3</v>
      </c>
      <c r="H13" s="24">
        <v>1.8900000000000001E-4</v>
      </c>
    </row>
    <row r="14" spans="1:19">
      <c r="A14" s="189" t="s">
        <v>150</v>
      </c>
      <c r="B14" s="223">
        <v>67.584068897560002</v>
      </c>
      <c r="C14" s="223">
        <v>1843.5717481996001</v>
      </c>
      <c r="D14" s="167">
        <v>0.68995399999999996</v>
      </c>
      <c r="E14" s="223">
        <v>63.638617258190003</v>
      </c>
      <c r="F14" s="223">
        <v>1861.74138403346</v>
      </c>
      <c r="G14" s="167">
        <v>0.68193800000000004</v>
      </c>
      <c r="H14" s="24">
        <v>-8.0160000000000006E-3</v>
      </c>
      <c r="I14" s="246"/>
      <c r="J14" s="246"/>
      <c r="K14" s="246"/>
      <c r="L14" s="246"/>
      <c r="M14" s="246"/>
      <c r="N14" s="246"/>
      <c r="O14" s="246"/>
      <c r="P14" s="246"/>
      <c r="Q14" s="246"/>
    </row>
    <row r="15" spans="1:19">
      <c r="B15" s="142"/>
      <c r="C15" s="142"/>
      <c r="D15" s="92"/>
      <c r="E15" s="142"/>
      <c r="F15" s="142"/>
      <c r="G15" s="92"/>
      <c r="H15" s="183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9">
      <c r="B16" s="142"/>
      <c r="C16" s="142"/>
      <c r="D16" s="92"/>
      <c r="E16" s="142"/>
      <c r="F16" s="142"/>
      <c r="G16" s="92"/>
      <c r="H16" s="112"/>
      <c r="I16" s="246"/>
      <c r="J16" s="246"/>
      <c r="K16" s="246"/>
      <c r="L16" s="246"/>
      <c r="M16" s="246"/>
      <c r="N16" s="246"/>
      <c r="O16" s="246"/>
      <c r="P16" s="246"/>
      <c r="Q16" s="246"/>
    </row>
    <row r="17" spans="1:19">
      <c r="B17" s="142"/>
      <c r="C17" s="142"/>
      <c r="D17" s="92"/>
      <c r="E17" s="142"/>
      <c r="F17" s="142"/>
      <c r="G17" s="92"/>
      <c r="H17" s="82" t="str">
        <f>VALVAL</f>
        <v>млрд. одиниць</v>
      </c>
      <c r="I17" s="246"/>
      <c r="J17" s="246"/>
      <c r="K17" s="246"/>
      <c r="L17" s="246"/>
      <c r="M17" s="246"/>
      <c r="N17" s="246"/>
      <c r="O17" s="246"/>
      <c r="P17" s="246"/>
      <c r="Q17" s="246"/>
    </row>
    <row r="18" spans="1:19">
      <c r="A18" s="187"/>
      <c r="B18" s="257">
        <v>44561</v>
      </c>
      <c r="C18" s="258"/>
      <c r="D18" s="259"/>
      <c r="E18" s="257">
        <v>44620</v>
      </c>
      <c r="F18" s="258"/>
      <c r="G18" s="259"/>
      <c r="H18" s="17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</row>
    <row r="19" spans="1:19" s="125" customFormat="1">
      <c r="A19" s="192"/>
      <c r="B19" s="169" t="s">
        <v>159</v>
      </c>
      <c r="C19" s="169" t="s">
        <v>162</v>
      </c>
      <c r="D19" s="109" t="s">
        <v>180</v>
      </c>
      <c r="E19" s="169" t="s">
        <v>159</v>
      </c>
      <c r="F19" s="169" t="s">
        <v>162</v>
      </c>
      <c r="G19" s="109" t="s">
        <v>180</v>
      </c>
      <c r="H19" s="169" t="s">
        <v>61</v>
      </c>
      <c r="I19" s="117"/>
      <c r="J19" s="117"/>
      <c r="K19" s="117"/>
      <c r="L19" s="117"/>
      <c r="M19" s="117"/>
      <c r="N19" s="117"/>
      <c r="O19" s="117"/>
      <c r="P19" s="117"/>
      <c r="Q19" s="117"/>
    </row>
    <row r="20" spans="1:19" s="216" customFormat="1" ht="15">
      <c r="A20" s="132" t="s">
        <v>144</v>
      </c>
      <c r="B20" s="14">
        <f t="shared" ref="B20:H20" si="1">B$21+B$27</f>
        <v>97.954450442069984</v>
      </c>
      <c r="C20" s="14">
        <f t="shared" si="1"/>
        <v>2672.0210900444799</v>
      </c>
      <c r="D20" s="206">
        <f t="shared" si="1"/>
        <v>0.99999900000000008</v>
      </c>
      <c r="E20" s="14">
        <f t="shared" si="1"/>
        <v>93.320295901530002</v>
      </c>
      <c r="F20" s="14">
        <f t="shared" si="1"/>
        <v>2730.0759245751397</v>
      </c>
      <c r="G20" s="206">
        <f t="shared" si="1"/>
        <v>0.99999899999999997</v>
      </c>
      <c r="H20" s="14">
        <f t="shared" si="1"/>
        <v>9.9999999999926537E-7</v>
      </c>
      <c r="I20" s="208"/>
      <c r="J20" s="208"/>
      <c r="K20" s="208"/>
      <c r="L20" s="208"/>
      <c r="M20" s="208"/>
      <c r="N20" s="208"/>
      <c r="O20" s="208"/>
      <c r="P20" s="208"/>
      <c r="Q20" s="208"/>
    </row>
    <row r="21" spans="1:19" s="39" customFormat="1" ht="15">
      <c r="A21" s="207" t="s">
        <v>63</v>
      </c>
      <c r="B21" s="115">
        <f t="shared" ref="B21:H21" si="2">SUM(B$22:B$26)</f>
        <v>86.614317677069991</v>
      </c>
      <c r="C21" s="115">
        <f t="shared" si="2"/>
        <v>2362.6826804546599</v>
      </c>
      <c r="D21" s="65">
        <f t="shared" si="2"/>
        <v>0.88423000000000007</v>
      </c>
      <c r="E21" s="115">
        <f t="shared" si="2"/>
        <v>82.246535786510009</v>
      </c>
      <c r="F21" s="115">
        <f t="shared" si="2"/>
        <v>2406.1141797857799</v>
      </c>
      <c r="G21" s="65">
        <f t="shared" si="2"/>
        <v>0.88133499999999998</v>
      </c>
      <c r="H21" s="115">
        <f t="shared" si="2"/>
        <v>-2.8940000000000007E-3</v>
      </c>
      <c r="I21" s="28"/>
      <c r="J21" s="28"/>
      <c r="K21" s="28"/>
      <c r="L21" s="28"/>
      <c r="M21" s="28"/>
      <c r="N21" s="28"/>
      <c r="O21" s="28"/>
      <c r="P21" s="28"/>
      <c r="Q21" s="28"/>
    </row>
    <row r="22" spans="1:19" s="127" customFormat="1" outlineLevel="1">
      <c r="A22" s="221" t="s">
        <v>203</v>
      </c>
      <c r="B22" s="170">
        <v>0.11990627454</v>
      </c>
      <c r="C22" s="170">
        <v>3.2708273383500002</v>
      </c>
      <c r="D22" s="111">
        <v>1.224E-3</v>
      </c>
      <c r="E22" s="170">
        <v>0.11993270665</v>
      </c>
      <c r="F22" s="170">
        <v>3.5086193396500001</v>
      </c>
      <c r="G22" s="111">
        <v>1.2849999999999999E-3</v>
      </c>
      <c r="H22" s="170">
        <v>6.0999999999999999E-5</v>
      </c>
      <c r="I22" s="120"/>
      <c r="J22" s="120"/>
      <c r="K22" s="120"/>
      <c r="L22" s="120"/>
      <c r="M22" s="120"/>
      <c r="N22" s="120"/>
      <c r="O22" s="120"/>
      <c r="P22" s="120"/>
      <c r="Q22" s="120"/>
    </row>
    <row r="23" spans="1:19" outlineLevel="1">
      <c r="A23" s="166" t="s">
        <v>154</v>
      </c>
      <c r="B23" s="223">
        <v>7.54438840199</v>
      </c>
      <c r="C23" s="223">
        <v>205.79733570663001</v>
      </c>
      <c r="D23" s="167">
        <v>7.7019000000000004E-2</v>
      </c>
      <c r="E23" s="223">
        <v>7.4536125881800004</v>
      </c>
      <c r="F23" s="223">
        <v>218.05469090578001</v>
      </c>
      <c r="G23" s="167">
        <v>7.9870999999999998E-2</v>
      </c>
      <c r="H23" s="223">
        <v>2.8519999999999999E-3</v>
      </c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9" outlineLevel="1">
      <c r="A24" s="166" t="s">
        <v>171</v>
      </c>
      <c r="B24" s="223">
        <v>5.3219396808499999</v>
      </c>
      <c r="C24" s="223">
        <v>145.172935</v>
      </c>
      <c r="D24" s="167">
        <v>5.4330999999999997E-2</v>
      </c>
      <c r="E24" s="223">
        <v>4.962345966</v>
      </c>
      <c r="F24" s="223">
        <v>145.172935</v>
      </c>
      <c r="G24" s="167">
        <v>5.3175E-2</v>
      </c>
      <c r="H24" s="223">
        <v>-1.155E-3</v>
      </c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9" outlineLevel="1">
      <c r="A25" s="166" t="s">
        <v>108</v>
      </c>
      <c r="B25" s="223">
        <v>8.7799867123900004</v>
      </c>
      <c r="C25" s="223">
        <v>239.50223353817</v>
      </c>
      <c r="D25" s="167">
        <v>8.9633000000000004E-2</v>
      </c>
      <c r="E25" s="223">
        <v>8.7962025885599999</v>
      </c>
      <c r="F25" s="223">
        <v>257.33202710809002</v>
      </c>
      <c r="G25" s="167">
        <v>9.4257999999999995E-2</v>
      </c>
      <c r="H25" s="223">
        <v>4.6249999999999998E-3</v>
      </c>
      <c r="I25" s="246"/>
      <c r="J25" s="246"/>
      <c r="K25" s="246"/>
      <c r="L25" s="246"/>
      <c r="M25" s="246"/>
      <c r="N25" s="246"/>
      <c r="O25" s="246"/>
      <c r="P25" s="246"/>
      <c r="Q25" s="246"/>
    </row>
    <row r="26" spans="1:19" outlineLevel="1">
      <c r="A26" s="166" t="s">
        <v>150</v>
      </c>
      <c r="B26" s="223">
        <v>64.848096607299993</v>
      </c>
      <c r="C26" s="223">
        <v>1768.93934887151</v>
      </c>
      <c r="D26" s="167">
        <v>0.66202300000000003</v>
      </c>
      <c r="E26" s="223">
        <v>60.914441937120003</v>
      </c>
      <c r="F26" s="223">
        <v>1782.04590743226</v>
      </c>
      <c r="G26" s="167">
        <v>0.65274600000000005</v>
      </c>
      <c r="H26" s="223">
        <v>-9.2770000000000005E-3</v>
      </c>
      <c r="I26" s="246"/>
      <c r="J26" s="246"/>
      <c r="K26" s="246"/>
      <c r="L26" s="246"/>
      <c r="M26" s="246"/>
      <c r="N26" s="246"/>
      <c r="O26" s="246"/>
      <c r="P26" s="246"/>
      <c r="Q26" s="246"/>
    </row>
    <row r="27" spans="1:19" ht="15">
      <c r="A27" s="30" t="s">
        <v>12</v>
      </c>
      <c r="B27" s="73">
        <f t="shared" ref="B27:H27" si="3">SUM(B$28:B$32)</f>
        <v>11.340132764999998</v>
      </c>
      <c r="C27" s="73">
        <f t="shared" si="3"/>
        <v>309.33840958982</v>
      </c>
      <c r="D27" s="245">
        <f t="shared" si="3"/>
        <v>0.115769</v>
      </c>
      <c r="E27" s="73">
        <f t="shared" si="3"/>
        <v>11.073760115019999</v>
      </c>
      <c r="F27" s="73">
        <f t="shared" si="3"/>
        <v>323.96174478935995</v>
      </c>
      <c r="G27" s="245">
        <f t="shared" si="3"/>
        <v>0.11866400000000001</v>
      </c>
      <c r="H27" s="73">
        <f t="shared" si="3"/>
        <v>2.895E-3</v>
      </c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9" outlineLevel="1">
      <c r="A28" s="166" t="s">
        <v>154</v>
      </c>
      <c r="B28" s="223">
        <v>1.78801036374</v>
      </c>
      <c r="C28" s="223">
        <v>48.773704303919999</v>
      </c>
      <c r="D28" s="167">
        <v>1.8252999999999998E-2</v>
      </c>
      <c r="E28" s="223">
        <v>1.7163958853200001</v>
      </c>
      <c r="F28" s="223">
        <v>50.212989985489997</v>
      </c>
      <c r="G28" s="167">
        <v>1.8393E-2</v>
      </c>
      <c r="H28" s="223">
        <v>1.3899999999999999E-4</v>
      </c>
      <c r="I28" s="246"/>
      <c r="J28" s="246"/>
      <c r="K28" s="246"/>
      <c r="L28" s="246"/>
      <c r="M28" s="246"/>
      <c r="N28" s="246"/>
      <c r="O28" s="246"/>
      <c r="P28" s="246"/>
      <c r="Q28" s="246"/>
    </row>
    <row r="29" spans="1:19" outlineLevel="1">
      <c r="A29" s="166" t="s">
        <v>209</v>
      </c>
      <c r="B29" s="223">
        <v>0.71744064226000004</v>
      </c>
      <c r="C29" s="223">
        <v>19.570489327659999</v>
      </c>
      <c r="D29" s="167">
        <v>7.3239999999999998E-3</v>
      </c>
      <c r="E29" s="223">
        <v>0.66203175088999999</v>
      </c>
      <c r="F29" s="223">
        <v>19.36767266875</v>
      </c>
      <c r="G29" s="167">
        <v>7.0939999999999996E-3</v>
      </c>
      <c r="H29" s="223">
        <v>-2.3000000000000001E-4</v>
      </c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9" outlineLevel="1">
      <c r="A30" s="166" t="s">
        <v>108</v>
      </c>
      <c r="B30" s="223">
        <v>5.7252183728099997</v>
      </c>
      <c r="C30" s="223">
        <v>156.17365181714999</v>
      </c>
      <c r="D30" s="167">
        <v>5.8448E-2</v>
      </c>
      <c r="E30" s="223">
        <v>5.59766606181</v>
      </c>
      <c r="F30" s="223">
        <v>163.75916087159999</v>
      </c>
      <c r="G30" s="167">
        <v>5.9983000000000002E-2</v>
      </c>
      <c r="H30" s="223">
        <v>1.536E-3</v>
      </c>
      <c r="I30" s="246"/>
      <c r="J30" s="246"/>
      <c r="K30" s="246"/>
      <c r="L30" s="246"/>
      <c r="M30" s="246"/>
      <c r="N30" s="246"/>
      <c r="O30" s="246"/>
      <c r="P30" s="246"/>
      <c r="Q30" s="246"/>
    </row>
    <row r="31" spans="1:19" outlineLevel="1">
      <c r="A31" s="166" t="s">
        <v>92</v>
      </c>
      <c r="B31" s="223">
        <v>0.37349109593000002</v>
      </c>
      <c r="C31" s="223">
        <v>10.188164813</v>
      </c>
      <c r="D31" s="167">
        <v>3.813E-3</v>
      </c>
      <c r="E31" s="223">
        <v>0.37349109593000002</v>
      </c>
      <c r="F31" s="223">
        <v>10.92644466232</v>
      </c>
      <c r="G31" s="167">
        <v>4.0020000000000003E-3</v>
      </c>
      <c r="H31" s="223">
        <v>1.8900000000000001E-4</v>
      </c>
      <c r="I31" s="246"/>
      <c r="J31" s="246"/>
      <c r="K31" s="246"/>
      <c r="L31" s="246"/>
      <c r="M31" s="246"/>
      <c r="N31" s="246"/>
      <c r="O31" s="246"/>
      <c r="P31" s="246"/>
      <c r="Q31" s="246"/>
    </row>
    <row r="32" spans="1:19" outlineLevel="1">
      <c r="A32" s="166" t="s">
        <v>150</v>
      </c>
      <c r="B32" s="223">
        <v>2.7359722902599999</v>
      </c>
      <c r="C32" s="223">
        <v>74.632399328090003</v>
      </c>
      <c r="D32" s="167">
        <v>2.7931000000000001E-2</v>
      </c>
      <c r="E32" s="223">
        <v>2.7241753210700002</v>
      </c>
      <c r="F32" s="223">
        <v>79.695476601199999</v>
      </c>
      <c r="G32" s="167">
        <v>2.9191999999999999E-2</v>
      </c>
      <c r="H32" s="223">
        <v>1.261E-3</v>
      </c>
      <c r="I32" s="246"/>
      <c r="J32" s="246"/>
      <c r="K32" s="246"/>
      <c r="L32" s="246"/>
      <c r="M32" s="246"/>
      <c r="N32" s="246"/>
      <c r="O32" s="246"/>
      <c r="P32" s="246"/>
      <c r="Q32" s="246"/>
    </row>
    <row r="33" spans="2:17">
      <c r="B33" s="142"/>
      <c r="C33" s="142"/>
      <c r="D33" s="92"/>
      <c r="E33" s="142"/>
      <c r="F33" s="142"/>
      <c r="G33" s="92"/>
      <c r="H33" s="142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2:17">
      <c r="B34" s="142"/>
      <c r="C34" s="142"/>
      <c r="D34" s="92"/>
      <c r="E34" s="142"/>
      <c r="F34" s="142"/>
      <c r="G34" s="92"/>
      <c r="H34" s="142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2:17">
      <c r="B35" s="142"/>
      <c r="C35" s="142"/>
      <c r="D35" s="92"/>
      <c r="E35" s="142"/>
      <c r="F35" s="142"/>
      <c r="G35" s="92"/>
      <c r="H35" s="142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2:17">
      <c r="B36" s="142"/>
      <c r="C36" s="142"/>
      <c r="D36" s="92"/>
      <c r="E36" s="142"/>
      <c r="F36" s="142"/>
      <c r="G36" s="92"/>
      <c r="H36" s="142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2:17">
      <c r="B37" s="142"/>
      <c r="C37" s="142"/>
      <c r="D37" s="92"/>
      <c r="E37" s="142"/>
      <c r="F37" s="142"/>
      <c r="G37" s="92"/>
      <c r="H37" s="142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2:17">
      <c r="B38" s="142"/>
      <c r="C38" s="142"/>
      <c r="D38" s="92"/>
      <c r="E38" s="142"/>
      <c r="F38" s="142"/>
      <c r="G38" s="92"/>
      <c r="H38" s="142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2:17">
      <c r="B39" s="142"/>
      <c r="C39" s="142"/>
      <c r="D39" s="92"/>
      <c r="E39" s="142"/>
      <c r="F39" s="142"/>
      <c r="G39" s="92"/>
      <c r="H39" s="142"/>
      <c r="I39" s="246"/>
      <c r="J39" s="246"/>
      <c r="K39" s="246"/>
      <c r="L39" s="246"/>
      <c r="M39" s="246"/>
      <c r="N39" s="246"/>
      <c r="O39" s="246"/>
      <c r="P39" s="246"/>
      <c r="Q39" s="246"/>
    </row>
    <row r="40" spans="2:17">
      <c r="B40" s="142"/>
      <c r="C40" s="142"/>
      <c r="D40" s="92"/>
      <c r="E40" s="142"/>
      <c r="F40" s="142"/>
      <c r="G40" s="92"/>
      <c r="H40" s="142"/>
      <c r="I40" s="246"/>
      <c r="J40" s="246"/>
      <c r="K40" s="246"/>
      <c r="L40" s="246"/>
      <c r="M40" s="246"/>
      <c r="N40" s="246"/>
      <c r="O40" s="246"/>
      <c r="P40" s="246"/>
      <c r="Q40" s="246"/>
    </row>
    <row r="41" spans="2:17">
      <c r="B41" s="142"/>
      <c r="C41" s="142"/>
      <c r="D41" s="92"/>
      <c r="E41" s="142"/>
      <c r="F41" s="142"/>
      <c r="G41" s="92"/>
      <c r="H41" s="142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2:17">
      <c r="B42" s="142"/>
      <c r="C42" s="142"/>
      <c r="D42" s="92"/>
      <c r="E42" s="142"/>
      <c r="F42" s="142"/>
      <c r="G42" s="92"/>
      <c r="H42" s="142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2:17">
      <c r="B43" s="142"/>
      <c r="C43" s="142"/>
      <c r="D43" s="92"/>
      <c r="E43" s="142"/>
      <c r="F43" s="142"/>
      <c r="G43" s="92"/>
      <c r="H43" s="142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2:17">
      <c r="B44" s="142"/>
      <c r="C44" s="142"/>
      <c r="D44" s="92"/>
      <c r="E44" s="142"/>
      <c r="F44" s="142"/>
      <c r="G44" s="92"/>
      <c r="H44" s="142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2:17">
      <c r="B45" s="142"/>
      <c r="C45" s="142"/>
      <c r="D45" s="92"/>
      <c r="E45" s="142"/>
      <c r="F45" s="142"/>
      <c r="G45" s="92"/>
      <c r="H45" s="142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2:17">
      <c r="B46" s="142"/>
      <c r="C46" s="142"/>
      <c r="D46" s="92"/>
      <c r="E46" s="142"/>
      <c r="F46" s="142"/>
      <c r="G46" s="92"/>
      <c r="H46" s="142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2:17">
      <c r="B47" s="142"/>
      <c r="C47" s="142"/>
      <c r="D47" s="92"/>
      <c r="E47" s="142"/>
      <c r="F47" s="142"/>
      <c r="G47" s="92"/>
      <c r="H47" s="142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2:17">
      <c r="B48" s="142"/>
      <c r="C48" s="142"/>
      <c r="D48" s="92"/>
      <c r="E48" s="142"/>
      <c r="F48" s="142"/>
      <c r="G48" s="92"/>
      <c r="H48" s="142"/>
      <c r="I48" s="246"/>
      <c r="J48" s="246"/>
      <c r="K48" s="246"/>
      <c r="L48" s="246"/>
      <c r="M48" s="246"/>
      <c r="N48" s="246"/>
      <c r="O48" s="246"/>
      <c r="P48" s="246"/>
      <c r="Q48" s="246"/>
    </row>
    <row r="49" spans="2:17">
      <c r="B49" s="142"/>
      <c r="C49" s="142"/>
      <c r="D49" s="92"/>
      <c r="E49" s="142"/>
      <c r="F49" s="142"/>
      <c r="G49" s="92"/>
      <c r="H49" s="142"/>
      <c r="I49" s="246"/>
      <c r="J49" s="246"/>
      <c r="K49" s="246"/>
      <c r="L49" s="246"/>
      <c r="M49" s="246"/>
      <c r="N49" s="246"/>
      <c r="O49" s="246"/>
      <c r="P49" s="246"/>
      <c r="Q49" s="246"/>
    </row>
    <row r="50" spans="2:17">
      <c r="B50" s="142"/>
      <c r="C50" s="142"/>
      <c r="D50" s="92"/>
      <c r="E50" s="142"/>
      <c r="F50" s="142"/>
      <c r="G50" s="92"/>
      <c r="H50" s="142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2:17">
      <c r="B51" s="142"/>
      <c r="C51" s="142"/>
      <c r="D51" s="92"/>
      <c r="E51" s="142"/>
      <c r="F51" s="142"/>
      <c r="G51" s="92"/>
      <c r="H51" s="142"/>
      <c r="I51" s="246"/>
      <c r="J51" s="246"/>
      <c r="K51" s="246"/>
      <c r="L51" s="246"/>
      <c r="M51" s="246"/>
      <c r="N51" s="246"/>
      <c r="O51" s="246"/>
      <c r="P51" s="246"/>
      <c r="Q51" s="246"/>
    </row>
    <row r="52" spans="2:17">
      <c r="B52" s="142"/>
      <c r="C52" s="142"/>
      <c r="D52" s="92"/>
      <c r="E52" s="142"/>
      <c r="F52" s="142"/>
      <c r="G52" s="92"/>
      <c r="H52" s="142"/>
      <c r="I52" s="246"/>
      <c r="J52" s="246"/>
      <c r="K52" s="246"/>
      <c r="L52" s="246"/>
      <c r="M52" s="246"/>
      <c r="N52" s="246"/>
      <c r="O52" s="246"/>
      <c r="P52" s="246"/>
      <c r="Q52" s="246"/>
    </row>
    <row r="53" spans="2:17">
      <c r="B53" s="142"/>
      <c r="C53" s="142"/>
      <c r="D53" s="92"/>
      <c r="E53" s="142"/>
      <c r="F53" s="142"/>
      <c r="G53" s="92"/>
      <c r="H53" s="142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2:17">
      <c r="B54" s="142"/>
      <c r="C54" s="142"/>
      <c r="D54" s="92"/>
      <c r="E54" s="142"/>
      <c r="F54" s="142"/>
      <c r="G54" s="92"/>
      <c r="H54" s="142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2:17">
      <c r="B55" s="142"/>
      <c r="C55" s="142"/>
      <c r="D55" s="92"/>
      <c r="E55" s="142"/>
      <c r="F55" s="142"/>
      <c r="G55" s="92"/>
      <c r="H55" s="142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2:17">
      <c r="B56" s="142"/>
      <c r="C56" s="142"/>
      <c r="D56" s="92"/>
      <c r="E56" s="142"/>
      <c r="F56" s="142"/>
      <c r="G56" s="92"/>
      <c r="H56" s="142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2:17">
      <c r="B57" s="142"/>
      <c r="C57" s="142"/>
      <c r="D57" s="92"/>
      <c r="E57" s="142"/>
      <c r="F57" s="142"/>
      <c r="G57" s="92"/>
      <c r="H57" s="142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2:17">
      <c r="B58" s="142"/>
      <c r="C58" s="142"/>
      <c r="D58" s="92"/>
      <c r="E58" s="142"/>
      <c r="F58" s="142"/>
      <c r="G58" s="92"/>
      <c r="H58" s="142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2:17">
      <c r="B59" s="142"/>
      <c r="C59" s="142"/>
      <c r="D59" s="92"/>
      <c r="E59" s="142"/>
      <c r="F59" s="142"/>
      <c r="G59" s="92"/>
      <c r="H59" s="142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2:17">
      <c r="B60" s="142"/>
      <c r="C60" s="142"/>
      <c r="D60" s="92"/>
      <c r="E60" s="142"/>
      <c r="F60" s="142"/>
      <c r="G60" s="92"/>
      <c r="H60" s="142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2:17">
      <c r="B61" s="142"/>
      <c r="C61" s="142"/>
      <c r="D61" s="92"/>
      <c r="E61" s="142"/>
      <c r="F61" s="142"/>
      <c r="G61" s="92"/>
      <c r="H61" s="142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2:17">
      <c r="B62" s="142"/>
      <c r="C62" s="142"/>
      <c r="D62" s="92"/>
      <c r="E62" s="142"/>
      <c r="F62" s="142"/>
      <c r="G62" s="92"/>
      <c r="H62" s="142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2:17">
      <c r="B63" s="142"/>
      <c r="C63" s="142"/>
      <c r="D63" s="92"/>
      <c r="E63" s="142"/>
      <c r="F63" s="142"/>
      <c r="G63" s="92"/>
      <c r="H63" s="142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2:17">
      <c r="B64" s="142"/>
      <c r="C64" s="142"/>
      <c r="D64" s="92"/>
      <c r="E64" s="142"/>
      <c r="F64" s="142"/>
      <c r="G64" s="92"/>
      <c r="H64" s="142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2:17">
      <c r="B65" s="142"/>
      <c r="C65" s="142"/>
      <c r="D65" s="92"/>
      <c r="E65" s="142"/>
      <c r="F65" s="142"/>
      <c r="G65" s="92"/>
      <c r="H65" s="142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2:17">
      <c r="B66" s="142"/>
      <c r="C66" s="142"/>
      <c r="D66" s="92"/>
      <c r="E66" s="142"/>
      <c r="F66" s="142"/>
      <c r="G66" s="92"/>
      <c r="H66" s="142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2:17">
      <c r="B67" s="142"/>
      <c r="C67" s="142"/>
      <c r="D67" s="92"/>
      <c r="E67" s="142"/>
      <c r="F67" s="142"/>
      <c r="G67" s="92"/>
      <c r="H67" s="142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2:17">
      <c r="B68" s="142"/>
      <c r="C68" s="142"/>
      <c r="D68" s="92"/>
      <c r="E68" s="142"/>
      <c r="F68" s="142"/>
      <c r="G68" s="92"/>
      <c r="H68" s="142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2:17">
      <c r="B69" s="142"/>
      <c r="C69" s="142"/>
      <c r="D69" s="92"/>
      <c r="E69" s="142"/>
      <c r="F69" s="142"/>
      <c r="G69" s="92"/>
      <c r="H69" s="142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2:17">
      <c r="B70" s="142"/>
      <c r="C70" s="142"/>
      <c r="D70" s="92"/>
      <c r="E70" s="142"/>
      <c r="F70" s="142"/>
      <c r="G70" s="92"/>
      <c r="H70" s="142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2:17">
      <c r="B71" s="142"/>
      <c r="C71" s="142"/>
      <c r="D71" s="92"/>
      <c r="E71" s="142"/>
      <c r="F71" s="142"/>
      <c r="G71" s="92"/>
      <c r="H71" s="142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2:17">
      <c r="B72" s="142"/>
      <c r="C72" s="142"/>
      <c r="D72" s="92"/>
      <c r="E72" s="142"/>
      <c r="F72" s="142"/>
      <c r="G72" s="92"/>
      <c r="H72" s="142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2:17">
      <c r="B73" s="142"/>
      <c r="C73" s="142"/>
      <c r="D73" s="92"/>
      <c r="E73" s="142"/>
      <c r="F73" s="142"/>
      <c r="G73" s="92"/>
      <c r="H73" s="142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2:17">
      <c r="B74" s="142"/>
      <c r="C74" s="142"/>
      <c r="D74" s="92"/>
      <c r="E74" s="142"/>
      <c r="F74" s="142"/>
      <c r="G74" s="92"/>
      <c r="H74" s="142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2:17">
      <c r="B75" s="142"/>
      <c r="C75" s="142"/>
      <c r="D75" s="92"/>
      <c r="E75" s="142"/>
      <c r="F75" s="142"/>
      <c r="G75" s="92"/>
      <c r="H75" s="142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2:17">
      <c r="B76" s="142"/>
      <c r="C76" s="142"/>
      <c r="D76" s="92"/>
      <c r="E76" s="142"/>
      <c r="F76" s="142"/>
      <c r="G76" s="92"/>
      <c r="H76" s="142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2:17">
      <c r="B77" s="142"/>
      <c r="C77" s="142"/>
      <c r="D77" s="92"/>
      <c r="E77" s="142"/>
      <c r="F77" s="142"/>
      <c r="G77" s="92"/>
      <c r="H77" s="142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2:17">
      <c r="B78" s="142"/>
      <c r="C78" s="142"/>
      <c r="D78" s="92"/>
      <c r="E78" s="142"/>
      <c r="F78" s="142"/>
      <c r="G78" s="92"/>
      <c r="H78" s="142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2:17">
      <c r="B79" s="142"/>
      <c r="C79" s="142"/>
      <c r="D79" s="92"/>
      <c r="E79" s="142"/>
      <c r="F79" s="142"/>
      <c r="G79" s="92"/>
      <c r="H79" s="142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2:17">
      <c r="B80" s="142"/>
      <c r="C80" s="142"/>
      <c r="D80" s="92"/>
      <c r="E80" s="142"/>
      <c r="F80" s="142"/>
      <c r="G80" s="92"/>
      <c r="H80" s="142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2:17">
      <c r="B81" s="142"/>
      <c r="C81" s="142"/>
      <c r="D81" s="92"/>
      <c r="E81" s="142"/>
      <c r="F81" s="142"/>
      <c r="G81" s="92"/>
      <c r="H81" s="142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2:17">
      <c r="B82" s="142"/>
      <c r="C82" s="142"/>
      <c r="D82" s="92"/>
      <c r="E82" s="142"/>
      <c r="F82" s="142"/>
      <c r="G82" s="92"/>
      <c r="H82" s="142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2:17">
      <c r="B83" s="142"/>
      <c r="C83" s="142"/>
      <c r="D83" s="92"/>
      <c r="E83" s="142"/>
      <c r="F83" s="142"/>
      <c r="G83" s="92"/>
      <c r="H83" s="142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2:17">
      <c r="B84" s="142"/>
      <c r="C84" s="142"/>
      <c r="D84" s="92"/>
      <c r="E84" s="142"/>
      <c r="F84" s="142"/>
      <c r="G84" s="92"/>
      <c r="H84" s="142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2:17">
      <c r="B85" s="142"/>
      <c r="C85" s="142"/>
      <c r="D85" s="92"/>
      <c r="E85" s="142"/>
      <c r="F85" s="142"/>
      <c r="G85" s="92"/>
      <c r="H85" s="142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2:17">
      <c r="B86" s="142"/>
      <c r="C86" s="142"/>
      <c r="D86" s="92"/>
      <c r="E86" s="142"/>
      <c r="F86" s="142"/>
      <c r="G86" s="92"/>
      <c r="H86" s="142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2:17">
      <c r="B87" s="142"/>
      <c r="C87" s="142"/>
      <c r="D87" s="92"/>
      <c r="E87" s="142"/>
      <c r="F87" s="142"/>
      <c r="G87" s="92"/>
      <c r="H87" s="142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2:17">
      <c r="B88" s="142"/>
      <c r="C88" s="142"/>
      <c r="D88" s="92"/>
      <c r="E88" s="142"/>
      <c r="F88" s="142"/>
      <c r="G88" s="92"/>
      <c r="H88" s="142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2:17">
      <c r="B89" s="142"/>
      <c r="C89" s="142"/>
      <c r="D89" s="92"/>
      <c r="E89" s="142"/>
      <c r="F89" s="142"/>
      <c r="G89" s="92"/>
      <c r="H89" s="142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2:17">
      <c r="B90" s="142"/>
      <c r="C90" s="142"/>
      <c r="D90" s="92"/>
      <c r="E90" s="142"/>
      <c r="F90" s="142"/>
      <c r="G90" s="92"/>
      <c r="H90" s="142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2:17">
      <c r="B91" s="142"/>
      <c r="C91" s="142"/>
      <c r="D91" s="92"/>
      <c r="E91" s="142"/>
      <c r="F91" s="142"/>
      <c r="G91" s="92"/>
      <c r="H91" s="142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2:17">
      <c r="B92" s="142"/>
      <c r="C92" s="142"/>
      <c r="D92" s="92"/>
      <c r="E92" s="142"/>
      <c r="F92" s="142"/>
      <c r="G92" s="92"/>
      <c r="H92" s="142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2:17">
      <c r="B93" s="142"/>
      <c r="C93" s="142"/>
      <c r="D93" s="92"/>
      <c r="E93" s="142"/>
      <c r="F93" s="142"/>
      <c r="G93" s="92"/>
      <c r="H93" s="142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2:17">
      <c r="B94" s="142"/>
      <c r="C94" s="142"/>
      <c r="D94" s="92"/>
      <c r="E94" s="142"/>
      <c r="F94" s="142"/>
      <c r="G94" s="92"/>
      <c r="H94" s="142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2:17">
      <c r="B95" s="142"/>
      <c r="C95" s="142"/>
      <c r="D95" s="92"/>
      <c r="E95" s="142"/>
      <c r="F95" s="142"/>
      <c r="G95" s="92"/>
      <c r="H95" s="142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2:17">
      <c r="B96" s="142"/>
      <c r="C96" s="142"/>
      <c r="D96" s="92"/>
      <c r="E96" s="142"/>
      <c r="F96" s="142"/>
      <c r="G96" s="92"/>
      <c r="H96" s="142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2:17">
      <c r="B97" s="142"/>
      <c r="C97" s="142"/>
      <c r="D97" s="92"/>
      <c r="E97" s="142"/>
      <c r="F97" s="142"/>
      <c r="G97" s="92"/>
      <c r="H97" s="142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2:17">
      <c r="B98" s="142"/>
      <c r="C98" s="142"/>
      <c r="D98" s="92"/>
      <c r="E98" s="142"/>
      <c r="F98" s="142"/>
      <c r="G98" s="92"/>
      <c r="H98" s="142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2:17">
      <c r="B99" s="142"/>
      <c r="C99" s="142"/>
      <c r="D99" s="92"/>
      <c r="E99" s="142"/>
      <c r="F99" s="142"/>
      <c r="G99" s="92"/>
      <c r="H99" s="142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2:17">
      <c r="B100" s="142"/>
      <c r="C100" s="142"/>
      <c r="D100" s="92"/>
      <c r="E100" s="142"/>
      <c r="F100" s="142"/>
      <c r="G100" s="92"/>
      <c r="H100" s="142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2:17">
      <c r="B101" s="142"/>
      <c r="C101" s="142"/>
      <c r="D101" s="92"/>
      <c r="E101" s="142"/>
      <c r="F101" s="142"/>
      <c r="G101" s="92"/>
      <c r="H101" s="142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2:17">
      <c r="B102" s="142"/>
      <c r="C102" s="142"/>
      <c r="D102" s="92"/>
      <c r="E102" s="142"/>
      <c r="F102" s="142"/>
      <c r="G102" s="92"/>
      <c r="H102" s="142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2:17">
      <c r="B103" s="142"/>
      <c r="C103" s="142"/>
      <c r="D103" s="92"/>
      <c r="E103" s="142"/>
      <c r="F103" s="142"/>
      <c r="G103" s="92"/>
      <c r="H103" s="142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2:17">
      <c r="B104" s="142"/>
      <c r="C104" s="142"/>
      <c r="D104" s="92"/>
      <c r="E104" s="142"/>
      <c r="F104" s="142"/>
      <c r="G104" s="92"/>
      <c r="H104" s="142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2:17">
      <c r="B105" s="142"/>
      <c r="C105" s="142"/>
      <c r="D105" s="92"/>
      <c r="E105" s="142"/>
      <c r="F105" s="142"/>
      <c r="G105" s="92"/>
      <c r="H105" s="142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2:17">
      <c r="B106" s="142"/>
      <c r="C106" s="142"/>
      <c r="D106" s="92"/>
      <c r="E106" s="142"/>
      <c r="F106" s="142"/>
      <c r="G106" s="92"/>
      <c r="H106" s="142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2:17">
      <c r="B107" s="142"/>
      <c r="C107" s="142"/>
      <c r="D107" s="92"/>
      <c r="E107" s="142"/>
      <c r="F107" s="142"/>
      <c r="G107" s="92"/>
      <c r="H107" s="142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2:17">
      <c r="B108" s="142"/>
      <c r="C108" s="142"/>
      <c r="D108" s="92"/>
      <c r="E108" s="142"/>
      <c r="F108" s="142"/>
      <c r="G108" s="92"/>
      <c r="H108" s="142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2:17">
      <c r="B109" s="142"/>
      <c r="C109" s="142"/>
      <c r="D109" s="92"/>
      <c r="E109" s="142"/>
      <c r="F109" s="142"/>
      <c r="G109" s="92"/>
      <c r="H109" s="142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2:17">
      <c r="B110" s="142"/>
      <c r="C110" s="142"/>
      <c r="D110" s="92"/>
      <c r="E110" s="142"/>
      <c r="F110" s="142"/>
      <c r="G110" s="92"/>
      <c r="H110" s="142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2:17">
      <c r="B111" s="142"/>
      <c r="C111" s="142"/>
      <c r="D111" s="92"/>
      <c r="E111" s="142"/>
      <c r="F111" s="142"/>
      <c r="G111" s="92"/>
      <c r="H111" s="142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2:17">
      <c r="B112" s="142"/>
      <c r="C112" s="142"/>
      <c r="D112" s="92"/>
      <c r="E112" s="142"/>
      <c r="F112" s="142"/>
      <c r="G112" s="92"/>
      <c r="H112" s="142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2:17">
      <c r="B113" s="142"/>
      <c r="C113" s="142"/>
      <c r="D113" s="92"/>
      <c r="E113" s="142"/>
      <c r="F113" s="142"/>
      <c r="G113" s="92"/>
      <c r="H113" s="142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2:17">
      <c r="B114" s="142"/>
      <c r="C114" s="142"/>
      <c r="D114" s="92"/>
      <c r="E114" s="142"/>
      <c r="F114" s="142"/>
      <c r="G114" s="92"/>
      <c r="H114" s="142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2:17">
      <c r="B115" s="142"/>
      <c r="C115" s="142"/>
      <c r="D115" s="92"/>
      <c r="E115" s="142"/>
      <c r="F115" s="142"/>
      <c r="G115" s="92"/>
      <c r="H115" s="142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2:17">
      <c r="B116" s="142"/>
      <c r="C116" s="142"/>
      <c r="D116" s="92"/>
      <c r="E116" s="142"/>
      <c r="F116" s="142"/>
      <c r="G116" s="92"/>
      <c r="H116" s="142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2:17">
      <c r="B117" s="142"/>
      <c r="C117" s="142"/>
      <c r="D117" s="92"/>
      <c r="E117" s="142"/>
      <c r="F117" s="142"/>
      <c r="G117" s="92"/>
      <c r="H117" s="142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2:17">
      <c r="B118" s="142"/>
      <c r="C118" s="142"/>
      <c r="D118" s="92"/>
      <c r="E118" s="142"/>
      <c r="F118" s="142"/>
      <c r="G118" s="92"/>
      <c r="H118" s="142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2:17">
      <c r="B119" s="142"/>
      <c r="C119" s="142"/>
      <c r="D119" s="92"/>
      <c r="E119" s="142"/>
      <c r="F119" s="142"/>
      <c r="G119" s="92"/>
      <c r="H119" s="142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2:17">
      <c r="B120" s="142"/>
      <c r="C120" s="142"/>
      <c r="D120" s="92"/>
      <c r="E120" s="142"/>
      <c r="F120" s="142"/>
      <c r="G120" s="92"/>
      <c r="H120" s="142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2:17">
      <c r="B121" s="142"/>
      <c r="C121" s="142"/>
      <c r="D121" s="92"/>
      <c r="E121" s="142"/>
      <c r="F121" s="142"/>
      <c r="G121" s="92"/>
      <c r="H121" s="142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2:17">
      <c r="B122" s="142"/>
      <c r="C122" s="142"/>
      <c r="D122" s="92"/>
      <c r="E122" s="142"/>
      <c r="F122" s="142"/>
      <c r="G122" s="92"/>
      <c r="H122" s="142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2:17">
      <c r="B123" s="142"/>
      <c r="C123" s="142"/>
      <c r="D123" s="92"/>
      <c r="E123" s="142"/>
      <c r="F123" s="142"/>
      <c r="G123" s="92"/>
      <c r="H123" s="142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2:17">
      <c r="B124" s="142"/>
      <c r="C124" s="142"/>
      <c r="D124" s="92"/>
      <c r="E124" s="142"/>
      <c r="F124" s="142"/>
      <c r="G124" s="92"/>
      <c r="H124" s="142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2:17">
      <c r="B125" s="142"/>
      <c r="C125" s="142"/>
      <c r="D125" s="92"/>
      <c r="E125" s="142"/>
      <c r="F125" s="142"/>
      <c r="G125" s="92"/>
      <c r="H125" s="142"/>
      <c r="I125" s="246"/>
      <c r="J125" s="246"/>
      <c r="K125" s="246"/>
      <c r="L125" s="246"/>
      <c r="M125" s="246"/>
      <c r="N125" s="246"/>
      <c r="O125" s="246"/>
      <c r="P125" s="246"/>
      <c r="Q125" s="246"/>
    </row>
    <row r="126" spans="2:17">
      <c r="B126" s="142"/>
      <c r="C126" s="142"/>
      <c r="D126" s="92"/>
      <c r="E126" s="142"/>
      <c r="F126" s="142"/>
      <c r="G126" s="92"/>
      <c r="H126" s="142"/>
      <c r="I126" s="246"/>
      <c r="J126" s="246"/>
      <c r="K126" s="246"/>
      <c r="L126" s="246"/>
      <c r="M126" s="246"/>
      <c r="N126" s="246"/>
      <c r="O126" s="246"/>
      <c r="P126" s="246"/>
      <c r="Q126" s="246"/>
    </row>
    <row r="127" spans="2:17">
      <c r="B127" s="142"/>
      <c r="C127" s="142"/>
      <c r="D127" s="92"/>
      <c r="E127" s="142"/>
      <c r="F127" s="142"/>
      <c r="G127" s="92"/>
      <c r="H127" s="142"/>
      <c r="I127" s="246"/>
      <c r="J127" s="246"/>
      <c r="K127" s="246"/>
      <c r="L127" s="246"/>
      <c r="M127" s="246"/>
      <c r="N127" s="246"/>
      <c r="O127" s="246"/>
      <c r="P127" s="246"/>
      <c r="Q127" s="246"/>
    </row>
    <row r="128" spans="2:17">
      <c r="B128" s="142"/>
      <c r="C128" s="142"/>
      <c r="D128" s="92"/>
      <c r="E128" s="142"/>
      <c r="F128" s="142"/>
      <c r="G128" s="92"/>
      <c r="H128" s="142"/>
      <c r="I128" s="246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142"/>
      <c r="C129" s="142"/>
      <c r="D129" s="92"/>
      <c r="E129" s="142"/>
      <c r="F129" s="142"/>
      <c r="G129" s="92"/>
      <c r="H129" s="142"/>
      <c r="I129" s="246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142"/>
      <c r="C130" s="142"/>
      <c r="D130" s="92"/>
      <c r="E130" s="142"/>
      <c r="F130" s="142"/>
      <c r="G130" s="92"/>
      <c r="H130" s="142"/>
      <c r="I130" s="246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142"/>
      <c r="C131" s="142"/>
      <c r="D131" s="92"/>
      <c r="E131" s="142"/>
      <c r="F131" s="142"/>
      <c r="G131" s="92"/>
      <c r="H131" s="142"/>
      <c r="I131" s="246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142"/>
      <c r="C132" s="142"/>
      <c r="D132" s="92"/>
      <c r="E132" s="142"/>
      <c r="F132" s="142"/>
      <c r="G132" s="92"/>
      <c r="H132" s="142"/>
      <c r="I132" s="246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142"/>
      <c r="C133" s="142"/>
      <c r="D133" s="92"/>
      <c r="E133" s="142"/>
      <c r="F133" s="142"/>
      <c r="G133" s="92"/>
      <c r="H133" s="142"/>
      <c r="I133" s="246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142"/>
      <c r="C134" s="142"/>
      <c r="D134" s="92"/>
      <c r="E134" s="142"/>
      <c r="F134" s="142"/>
      <c r="G134" s="92"/>
      <c r="H134" s="142"/>
      <c r="I134" s="246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142"/>
      <c r="C135" s="142"/>
      <c r="D135" s="92"/>
      <c r="E135" s="142"/>
      <c r="F135" s="142"/>
      <c r="G135" s="92"/>
      <c r="H135" s="142"/>
      <c r="I135" s="246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142"/>
      <c r="C136" s="142"/>
      <c r="D136" s="92"/>
      <c r="E136" s="142"/>
      <c r="F136" s="142"/>
      <c r="G136" s="92"/>
      <c r="H136" s="142"/>
      <c r="I136" s="246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142"/>
      <c r="C137" s="142"/>
      <c r="D137" s="92"/>
      <c r="E137" s="142"/>
      <c r="F137" s="142"/>
      <c r="G137" s="92"/>
      <c r="H137" s="142"/>
      <c r="I137" s="246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142"/>
      <c r="C138" s="142"/>
      <c r="D138" s="92"/>
      <c r="E138" s="142"/>
      <c r="F138" s="142"/>
      <c r="G138" s="92"/>
      <c r="H138" s="142"/>
      <c r="I138" s="246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142"/>
      <c r="C139" s="142"/>
      <c r="D139" s="92"/>
      <c r="E139" s="142"/>
      <c r="F139" s="142"/>
      <c r="G139" s="92"/>
      <c r="H139" s="142"/>
      <c r="I139" s="246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142"/>
      <c r="C140" s="142"/>
      <c r="D140" s="92"/>
      <c r="E140" s="142"/>
      <c r="F140" s="142"/>
      <c r="G140" s="92"/>
      <c r="H140" s="142"/>
      <c r="I140" s="246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142"/>
      <c r="C141" s="142"/>
      <c r="D141" s="92"/>
      <c r="E141" s="142"/>
      <c r="F141" s="142"/>
      <c r="G141" s="92"/>
      <c r="H141" s="142"/>
      <c r="I141" s="246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142"/>
      <c r="C142" s="142"/>
      <c r="D142" s="92"/>
      <c r="E142" s="142"/>
      <c r="F142" s="142"/>
      <c r="G142" s="92"/>
      <c r="H142" s="142"/>
      <c r="I142" s="246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142"/>
      <c r="C143" s="142"/>
      <c r="D143" s="92"/>
      <c r="E143" s="142"/>
      <c r="F143" s="142"/>
      <c r="G143" s="92"/>
      <c r="H143" s="142"/>
      <c r="I143" s="246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142"/>
      <c r="C144" s="142"/>
      <c r="D144" s="92"/>
      <c r="E144" s="142"/>
      <c r="F144" s="142"/>
      <c r="G144" s="92"/>
      <c r="H144" s="142"/>
      <c r="I144" s="246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142"/>
      <c r="C145" s="142"/>
      <c r="D145" s="92"/>
      <c r="E145" s="142"/>
      <c r="F145" s="142"/>
      <c r="G145" s="92"/>
      <c r="H145" s="142"/>
      <c r="I145" s="246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142"/>
      <c r="C146" s="142"/>
      <c r="D146" s="92"/>
      <c r="E146" s="142"/>
      <c r="F146" s="142"/>
      <c r="G146" s="92"/>
      <c r="H146" s="142"/>
      <c r="I146" s="246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142"/>
      <c r="C147" s="142"/>
      <c r="D147" s="92"/>
      <c r="E147" s="142"/>
      <c r="F147" s="142"/>
      <c r="G147" s="92"/>
      <c r="H147" s="142"/>
      <c r="I147" s="246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142"/>
      <c r="C148" s="142"/>
      <c r="D148" s="92"/>
      <c r="E148" s="142"/>
      <c r="F148" s="142"/>
      <c r="G148" s="92"/>
      <c r="H148" s="142"/>
      <c r="I148" s="246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142"/>
      <c r="C149" s="142"/>
      <c r="D149" s="92"/>
      <c r="E149" s="142"/>
      <c r="F149" s="142"/>
      <c r="G149" s="92"/>
      <c r="H149" s="142"/>
      <c r="I149" s="246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142"/>
      <c r="C150" s="142"/>
      <c r="D150" s="92"/>
      <c r="E150" s="142"/>
      <c r="F150" s="142"/>
      <c r="G150" s="92"/>
      <c r="H150" s="142"/>
      <c r="I150" s="246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142"/>
      <c r="C151" s="142"/>
      <c r="D151" s="92"/>
      <c r="E151" s="142"/>
      <c r="F151" s="142"/>
      <c r="G151" s="92"/>
      <c r="H151" s="142"/>
      <c r="I151" s="246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142"/>
      <c r="C152" s="142"/>
      <c r="D152" s="92"/>
      <c r="E152" s="142"/>
      <c r="F152" s="142"/>
      <c r="G152" s="92"/>
      <c r="H152" s="142"/>
      <c r="I152" s="246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142"/>
      <c r="C153" s="142"/>
      <c r="D153" s="92"/>
      <c r="E153" s="142"/>
      <c r="F153" s="142"/>
      <c r="G153" s="92"/>
      <c r="H153" s="142"/>
      <c r="I153" s="246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142"/>
      <c r="C154" s="142"/>
      <c r="D154" s="92"/>
      <c r="E154" s="142"/>
      <c r="F154" s="142"/>
      <c r="G154" s="92"/>
      <c r="H154" s="142"/>
      <c r="I154" s="246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142"/>
      <c r="C155" s="142"/>
      <c r="D155" s="92"/>
      <c r="E155" s="142"/>
      <c r="F155" s="142"/>
      <c r="G155" s="92"/>
      <c r="H155" s="142"/>
      <c r="I155" s="246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142"/>
      <c r="C156" s="142"/>
      <c r="D156" s="92"/>
      <c r="E156" s="142"/>
      <c r="F156" s="142"/>
      <c r="G156" s="92"/>
      <c r="H156" s="142"/>
      <c r="I156" s="246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142"/>
      <c r="C157" s="142"/>
      <c r="D157" s="92"/>
      <c r="E157" s="142"/>
      <c r="F157" s="142"/>
      <c r="G157" s="92"/>
      <c r="H157" s="142"/>
      <c r="I157" s="246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142"/>
      <c r="C158" s="142"/>
      <c r="D158" s="92"/>
      <c r="E158" s="142"/>
      <c r="F158" s="142"/>
      <c r="G158" s="92"/>
      <c r="H158" s="142"/>
      <c r="I158" s="246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142"/>
      <c r="C159" s="142"/>
      <c r="D159" s="92"/>
      <c r="E159" s="142"/>
      <c r="F159" s="142"/>
      <c r="G159" s="92"/>
      <c r="H159" s="142"/>
      <c r="I159" s="246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142"/>
      <c r="C160" s="142"/>
      <c r="D160" s="92"/>
      <c r="E160" s="142"/>
      <c r="F160" s="142"/>
      <c r="G160" s="92"/>
      <c r="H160" s="142"/>
      <c r="I160" s="246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142"/>
      <c r="C161" s="142"/>
      <c r="D161" s="92"/>
      <c r="E161" s="142"/>
      <c r="F161" s="142"/>
      <c r="G161" s="92"/>
      <c r="H161" s="142"/>
      <c r="I161" s="246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142"/>
      <c r="C162" s="142"/>
      <c r="D162" s="92"/>
      <c r="E162" s="142"/>
      <c r="F162" s="142"/>
      <c r="G162" s="92"/>
      <c r="H162" s="142"/>
      <c r="I162" s="246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142"/>
      <c r="C163" s="142"/>
      <c r="D163" s="92"/>
      <c r="E163" s="142"/>
      <c r="F163" s="142"/>
      <c r="G163" s="92"/>
      <c r="H163" s="142"/>
      <c r="I163" s="246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142"/>
      <c r="C164" s="142"/>
      <c r="D164" s="92"/>
      <c r="E164" s="142"/>
      <c r="F164" s="142"/>
      <c r="G164" s="92"/>
      <c r="H164" s="142"/>
      <c r="I164" s="246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142"/>
      <c r="C165" s="142"/>
      <c r="D165" s="92"/>
      <c r="E165" s="142"/>
      <c r="F165" s="142"/>
      <c r="G165" s="92"/>
      <c r="H165" s="142"/>
      <c r="I165" s="246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142"/>
      <c r="C166" s="142"/>
      <c r="D166" s="92"/>
      <c r="E166" s="142"/>
      <c r="F166" s="142"/>
      <c r="G166" s="92"/>
      <c r="H166" s="142"/>
      <c r="I166" s="246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142"/>
      <c r="C167" s="142"/>
      <c r="D167" s="92"/>
      <c r="E167" s="142"/>
      <c r="F167" s="142"/>
      <c r="G167" s="92"/>
      <c r="H167" s="142"/>
      <c r="I167" s="246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142"/>
      <c r="C168" s="142"/>
      <c r="D168" s="92"/>
      <c r="E168" s="142"/>
      <c r="F168" s="142"/>
      <c r="G168" s="92"/>
      <c r="H168" s="142"/>
      <c r="I168" s="246"/>
      <c r="J168" s="246"/>
      <c r="K168" s="246"/>
      <c r="L168" s="246"/>
      <c r="M168" s="246"/>
      <c r="N168" s="246"/>
      <c r="O168" s="246"/>
      <c r="P168" s="246"/>
      <c r="Q168" s="246"/>
    </row>
    <row r="169" spans="2:17">
      <c r="B169" s="142"/>
      <c r="C169" s="142"/>
      <c r="D169" s="92"/>
      <c r="E169" s="142"/>
      <c r="F169" s="142"/>
      <c r="G169" s="92"/>
      <c r="H169" s="142"/>
      <c r="I169" s="246"/>
      <c r="J169" s="246"/>
      <c r="K169" s="246"/>
      <c r="L169" s="246"/>
      <c r="M169" s="246"/>
      <c r="N169" s="246"/>
      <c r="O169" s="246"/>
      <c r="P169" s="246"/>
      <c r="Q169" s="246"/>
    </row>
    <row r="170" spans="2:17">
      <c r="B170" s="142"/>
      <c r="C170" s="142"/>
      <c r="D170" s="92"/>
      <c r="E170" s="142"/>
      <c r="F170" s="142"/>
      <c r="G170" s="92"/>
      <c r="H170" s="142"/>
      <c r="I170" s="246"/>
      <c r="J170" s="246"/>
      <c r="K170" s="246"/>
      <c r="L170" s="246"/>
      <c r="M170" s="246"/>
      <c r="N170" s="246"/>
      <c r="O170" s="246"/>
      <c r="P170" s="246"/>
      <c r="Q170" s="246"/>
    </row>
    <row r="171" spans="2:17">
      <c r="B171" s="142"/>
      <c r="C171" s="142"/>
      <c r="D171" s="92"/>
      <c r="E171" s="142"/>
      <c r="F171" s="142"/>
      <c r="G171" s="92"/>
      <c r="H171" s="142"/>
      <c r="I171" s="246"/>
      <c r="J171" s="246"/>
      <c r="K171" s="246"/>
      <c r="L171" s="246"/>
      <c r="M171" s="246"/>
      <c r="N171" s="246"/>
      <c r="O171" s="246"/>
      <c r="P171" s="246"/>
      <c r="Q171" s="246"/>
    </row>
    <row r="172" spans="2:17">
      <c r="B172" s="142"/>
      <c r="C172" s="142"/>
      <c r="D172" s="92"/>
      <c r="E172" s="142"/>
      <c r="F172" s="142"/>
      <c r="G172" s="92"/>
      <c r="H172" s="142"/>
      <c r="I172" s="246"/>
      <c r="J172" s="246"/>
      <c r="K172" s="246"/>
      <c r="L172" s="246"/>
      <c r="M172" s="246"/>
      <c r="N172" s="246"/>
      <c r="O172" s="246"/>
      <c r="P172" s="246"/>
      <c r="Q172" s="246"/>
    </row>
    <row r="173" spans="2:17">
      <c r="B173" s="142"/>
      <c r="C173" s="142"/>
      <c r="D173" s="92"/>
      <c r="E173" s="142"/>
      <c r="F173" s="142"/>
      <c r="G173" s="92"/>
      <c r="H173" s="142"/>
      <c r="I173" s="246"/>
      <c r="J173" s="246"/>
      <c r="K173" s="246"/>
      <c r="L173" s="246"/>
      <c r="M173" s="246"/>
      <c r="N173" s="246"/>
      <c r="O173" s="246"/>
      <c r="P173" s="246"/>
      <c r="Q173" s="246"/>
    </row>
    <row r="174" spans="2:17">
      <c r="B174" s="142"/>
      <c r="C174" s="142"/>
      <c r="D174" s="92"/>
      <c r="E174" s="142"/>
      <c r="F174" s="142"/>
      <c r="G174" s="92"/>
      <c r="H174" s="142"/>
      <c r="I174" s="246"/>
      <c r="J174" s="246"/>
      <c r="K174" s="246"/>
      <c r="L174" s="246"/>
      <c r="M174" s="246"/>
      <c r="N174" s="246"/>
      <c r="O174" s="246"/>
      <c r="P174" s="246"/>
      <c r="Q174" s="246"/>
    </row>
    <row r="175" spans="2:17">
      <c r="B175" s="142"/>
      <c r="C175" s="142"/>
      <c r="D175" s="92"/>
      <c r="E175" s="142"/>
      <c r="F175" s="142"/>
      <c r="G175" s="92"/>
      <c r="H175" s="142"/>
      <c r="I175" s="246"/>
      <c r="J175" s="246"/>
      <c r="K175" s="246"/>
      <c r="L175" s="246"/>
      <c r="M175" s="246"/>
      <c r="N175" s="246"/>
      <c r="O175" s="246"/>
      <c r="P175" s="246"/>
      <c r="Q175" s="246"/>
    </row>
    <row r="176" spans="2:17">
      <c r="B176" s="142"/>
      <c r="C176" s="142"/>
      <c r="D176" s="92"/>
      <c r="E176" s="142"/>
      <c r="F176" s="142"/>
      <c r="G176" s="92"/>
      <c r="H176" s="142"/>
      <c r="I176" s="246"/>
      <c r="J176" s="246"/>
      <c r="K176" s="246"/>
      <c r="L176" s="246"/>
      <c r="M176" s="246"/>
      <c r="N176" s="246"/>
      <c r="O176" s="246"/>
      <c r="P176" s="246"/>
      <c r="Q176" s="246"/>
    </row>
    <row r="177" spans="2:17">
      <c r="B177" s="142"/>
      <c r="C177" s="142"/>
      <c r="D177" s="92"/>
      <c r="E177" s="142"/>
      <c r="F177" s="142"/>
      <c r="G177" s="92"/>
      <c r="H177" s="142"/>
      <c r="I177" s="246"/>
      <c r="J177" s="246"/>
      <c r="K177" s="246"/>
      <c r="L177" s="246"/>
      <c r="M177" s="246"/>
      <c r="N177" s="246"/>
      <c r="O177" s="246"/>
      <c r="P177" s="246"/>
      <c r="Q177" s="246"/>
    </row>
    <row r="178" spans="2:17">
      <c r="B178" s="142"/>
      <c r="C178" s="142"/>
      <c r="D178" s="92"/>
      <c r="E178" s="142"/>
      <c r="F178" s="142"/>
      <c r="G178" s="92"/>
      <c r="H178" s="142"/>
      <c r="I178" s="246"/>
      <c r="J178" s="246"/>
      <c r="K178" s="246"/>
      <c r="L178" s="246"/>
      <c r="M178" s="246"/>
      <c r="N178" s="246"/>
      <c r="O178" s="246"/>
      <c r="P178" s="246"/>
      <c r="Q178" s="246"/>
    </row>
    <row r="179" spans="2:17">
      <c r="B179" s="142"/>
      <c r="C179" s="142"/>
      <c r="D179" s="92"/>
      <c r="E179" s="142"/>
      <c r="F179" s="142"/>
      <c r="G179" s="92"/>
      <c r="H179" s="142"/>
      <c r="I179" s="246"/>
      <c r="J179" s="246"/>
      <c r="K179" s="246"/>
      <c r="L179" s="246"/>
      <c r="M179" s="246"/>
      <c r="N179" s="246"/>
      <c r="O179" s="246"/>
      <c r="P179" s="246"/>
      <c r="Q179" s="246"/>
    </row>
    <row r="180" spans="2:17">
      <c r="B180" s="142"/>
      <c r="C180" s="142"/>
      <c r="D180" s="92"/>
      <c r="E180" s="142"/>
      <c r="F180" s="142"/>
      <c r="G180" s="92"/>
      <c r="H180" s="142"/>
      <c r="I180" s="246"/>
      <c r="J180" s="246"/>
      <c r="K180" s="246"/>
      <c r="L180" s="246"/>
      <c r="M180" s="246"/>
      <c r="N180" s="246"/>
      <c r="O180" s="246"/>
      <c r="P180" s="246"/>
      <c r="Q180" s="246"/>
    </row>
    <row r="181" spans="2:17">
      <c r="B181" s="142"/>
      <c r="C181" s="142"/>
      <c r="D181" s="92"/>
      <c r="E181" s="142"/>
      <c r="F181" s="142"/>
      <c r="G181" s="92"/>
      <c r="H181" s="142"/>
      <c r="I181" s="246"/>
      <c r="J181" s="246"/>
      <c r="K181" s="246"/>
      <c r="L181" s="246"/>
      <c r="M181" s="246"/>
      <c r="N181" s="246"/>
      <c r="O181" s="246"/>
      <c r="P181" s="246"/>
      <c r="Q181" s="246"/>
    </row>
    <row r="182" spans="2:17">
      <c r="B182" s="142"/>
      <c r="C182" s="142"/>
      <c r="D182" s="92"/>
      <c r="E182" s="142"/>
      <c r="F182" s="142"/>
      <c r="G182" s="92"/>
      <c r="H182" s="142"/>
      <c r="I182" s="246"/>
      <c r="J182" s="246"/>
      <c r="K182" s="246"/>
      <c r="L182" s="246"/>
      <c r="M182" s="246"/>
      <c r="N182" s="246"/>
      <c r="O182" s="246"/>
      <c r="P182" s="246"/>
      <c r="Q182" s="246"/>
    </row>
    <row r="183" spans="2:17">
      <c r="B183" s="142"/>
      <c r="C183" s="142"/>
      <c r="D183" s="92"/>
      <c r="E183" s="142"/>
      <c r="F183" s="142"/>
      <c r="G183" s="92"/>
      <c r="H183" s="142"/>
      <c r="I183" s="246"/>
      <c r="J183" s="246"/>
      <c r="K183" s="246"/>
      <c r="L183" s="246"/>
      <c r="M183" s="246"/>
      <c r="N183" s="246"/>
      <c r="O183" s="246"/>
      <c r="P183" s="246"/>
      <c r="Q183" s="246"/>
    </row>
    <row r="184" spans="2:17">
      <c r="B184" s="142"/>
      <c r="C184" s="142"/>
      <c r="D184" s="92"/>
      <c r="E184" s="142"/>
      <c r="F184" s="142"/>
      <c r="G184" s="92"/>
      <c r="H184" s="142"/>
      <c r="I184" s="246"/>
      <c r="J184" s="246"/>
      <c r="K184" s="246"/>
      <c r="L184" s="246"/>
      <c r="M184" s="246"/>
      <c r="N184" s="246"/>
      <c r="O184" s="246"/>
      <c r="P184" s="246"/>
      <c r="Q184" s="246"/>
    </row>
    <row r="185" spans="2:17">
      <c r="B185" s="142"/>
      <c r="C185" s="142"/>
      <c r="D185" s="92"/>
      <c r="E185" s="142"/>
      <c r="F185" s="142"/>
      <c r="G185" s="92"/>
      <c r="H185" s="142"/>
      <c r="I185" s="246"/>
      <c r="J185" s="246"/>
      <c r="K185" s="246"/>
      <c r="L185" s="246"/>
      <c r="M185" s="246"/>
      <c r="N185" s="246"/>
      <c r="O185" s="246"/>
      <c r="P185" s="246"/>
      <c r="Q185" s="246"/>
    </row>
    <row r="186" spans="2:17">
      <c r="B186" s="142"/>
      <c r="C186" s="142"/>
      <c r="D186" s="92"/>
      <c r="E186" s="142"/>
      <c r="F186" s="142"/>
      <c r="G186" s="92"/>
      <c r="H186" s="142"/>
      <c r="I186" s="246"/>
      <c r="J186" s="246"/>
      <c r="K186" s="246"/>
      <c r="L186" s="246"/>
      <c r="M186" s="246"/>
      <c r="N186" s="246"/>
      <c r="O186" s="246"/>
      <c r="P186" s="246"/>
      <c r="Q186" s="246"/>
    </row>
    <row r="187" spans="2:17">
      <c r="B187" s="142"/>
      <c r="C187" s="142"/>
      <c r="D187" s="92"/>
      <c r="E187" s="142"/>
      <c r="F187" s="142"/>
      <c r="G187" s="92"/>
      <c r="H187" s="142"/>
      <c r="I187" s="246"/>
      <c r="J187" s="246"/>
      <c r="K187" s="246"/>
      <c r="L187" s="246"/>
      <c r="M187" s="246"/>
      <c r="N187" s="246"/>
      <c r="O187" s="246"/>
      <c r="P187" s="246"/>
      <c r="Q187" s="246"/>
    </row>
    <row r="188" spans="2:17">
      <c r="B188" s="142"/>
      <c r="C188" s="142"/>
      <c r="D188" s="92"/>
      <c r="E188" s="142"/>
      <c r="F188" s="142"/>
      <c r="G188" s="92"/>
      <c r="H188" s="142"/>
      <c r="I188" s="246"/>
      <c r="J188" s="246"/>
      <c r="K188" s="246"/>
      <c r="L188" s="246"/>
      <c r="M188" s="246"/>
      <c r="N188" s="246"/>
      <c r="O188" s="246"/>
      <c r="P188" s="246"/>
      <c r="Q188" s="246"/>
    </row>
    <row r="189" spans="2:17">
      <c r="B189" s="142"/>
      <c r="C189" s="142"/>
      <c r="D189" s="92"/>
      <c r="E189" s="142"/>
      <c r="F189" s="142"/>
      <c r="G189" s="92"/>
      <c r="H189" s="142"/>
      <c r="I189" s="246"/>
      <c r="J189" s="246"/>
      <c r="K189" s="246"/>
      <c r="L189" s="246"/>
      <c r="M189" s="246"/>
      <c r="N189" s="246"/>
      <c r="O189" s="246"/>
      <c r="P189" s="246"/>
      <c r="Q189" s="246"/>
    </row>
    <row r="190" spans="2:17">
      <c r="B190" s="142"/>
      <c r="C190" s="142"/>
      <c r="D190" s="92"/>
      <c r="E190" s="142"/>
      <c r="F190" s="142"/>
      <c r="G190" s="92"/>
      <c r="H190" s="142"/>
      <c r="I190" s="246"/>
      <c r="J190" s="246"/>
      <c r="K190" s="246"/>
      <c r="L190" s="246"/>
      <c r="M190" s="246"/>
      <c r="N190" s="246"/>
      <c r="O190" s="246"/>
      <c r="P190" s="246"/>
      <c r="Q190" s="246"/>
    </row>
    <row r="191" spans="2:17">
      <c r="B191" s="142"/>
      <c r="C191" s="142"/>
      <c r="D191" s="92"/>
      <c r="E191" s="142"/>
      <c r="F191" s="142"/>
      <c r="G191" s="92"/>
      <c r="H191" s="142"/>
      <c r="I191" s="246"/>
      <c r="J191" s="246"/>
      <c r="K191" s="246"/>
      <c r="L191" s="246"/>
      <c r="M191" s="246"/>
      <c r="N191" s="246"/>
      <c r="O191" s="246"/>
      <c r="P191" s="246"/>
      <c r="Q191" s="246"/>
    </row>
    <row r="192" spans="2:17">
      <c r="B192" s="142"/>
      <c r="C192" s="142"/>
      <c r="D192" s="92"/>
      <c r="E192" s="142"/>
      <c r="F192" s="142"/>
      <c r="G192" s="92"/>
      <c r="H192" s="142"/>
      <c r="I192" s="246"/>
      <c r="J192" s="246"/>
      <c r="K192" s="246"/>
      <c r="L192" s="246"/>
      <c r="M192" s="246"/>
      <c r="N192" s="246"/>
      <c r="O192" s="246"/>
      <c r="P192" s="246"/>
      <c r="Q192" s="246"/>
    </row>
    <row r="193" spans="2:17">
      <c r="B193" s="142"/>
      <c r="C193" s="142"/>
      <c r="D193" s="92"/>
      <c r="E193" s="142"/>
      <c r="F193" s="142"/>
      <c r="G193" s="92"/>
      <c r="H193" s="142"/>
      <c r="I193" s="246"/>
      <c r="J193" s="246"/>
      <c r="K193" s="246"/>
      <c r="L193" s="246"/>
      <c r="M193" s="246"/>
      <c r="N193" s="246"/>
      <c r="O193" s="246"/>
      <c r="P193" s="246"/>
      <c r="Q193" s="246"/>
    </row>
    <row r="194" spans="2:17">
      <c r="B194" s="142"/>
      <c r="C194" s="142"/>
      <c r="D194" s="92"/>
      <c r="E194" s="142"/>
      <c r="F194" s="142"/>
      <c r="G194" s="92"/>
      <c r="H194" s="142"/>
      <c r="I194" s="246"/>
      <c r="J194" s="246"/>
      <c r="K194" s="246"/>
      <c r="L194" s="246"/>
      <c r="M194" s="246"/>
      <c r="N194" s="246"/>
      <c r="O194" s="246"/>
      <c r="P194" s="246"/>
      <c r="Q194" s="246"/>
    </row>
    <row r="195" spans="2:17">
      <c r="B195" s="142"/>
      <c r="C195" s="142"/>
      <c r="D195" s="92"/>
      <c r="E195" s="142"/>
      <c r="F195" s="142"/>
      <c r="G195" s="92"/>
      <c r="H195" s="142"/>
      <c r="I195" s="246"/>
      <c r="J195" s="246"/>
      <c r="K195" s="246"/>
      <c r="L195" s="246"/>
      <c r="M195" s="246"/>
      <c r="N195" s="246"/>
      <c r="O195" s="246"/>
      <c r="P195" s="246"/>
      <c r="Q195" s="246"/>
    </row>
    <row r="196" spans="2:17">
      <c r="B196" s="142"/>
      <c r="C196" s="142"/>
      <c r="D196" s="92"/>
      <c r="E196" s="142"/>
      <c r="F196" s="142"/>
      <c r="G196" s="92"/>
      <c r="H196" s="142"/>
      <c r="I196" s="246"/>
      <c r="J196" s="246"/>
      <c r="K196" s="246"/>
      <c r="L196" s="246"/>
      <c r="M196" s="246"/>
      <c r="N196" s="246"/>
      <c r="O196" s="246"/>
      <c r="P196" s="246"/>
      <c r="Q196" s="246"/>
    </row>
    <row r="197" spans="2:17">
      <c r="B197" s="142"/>
      <c r="C197" s="142"/>
      <c r="D197" s="92"/>
      <c r="E197" s="142"/>
      <c r="F197" s="142"/>
      <c r="G197" s="92"/>
      <c r="H197" s="142"/>
      <c r="I197" s="246"/>
      <c r="J197" s="246"/>
      <c r="K197" s="246"/>
      <c r="L197" s="246"/>
      <c r="M197" s="246"/>
      <c r="N197" s="246"/>
      <c r="O197" s="246"/>
      <c r="P197" s="246"/>
      <c r="Q197" s="246"/>
    </row>
    <row r="198" spans="2:17">
      <c r="B198" s="142"/>
      <c r="C198" s="142"/>
      <c r="D198" s="92"/>
      <c r="E198" s="142"/>
      <c r="F198" s="142"/>
      <c r="G198" s="92"/>
      <c r="H198" s="142"/>
      <c r="I198" s="246"/>
      <c r="J198" s="246"/>
      <c r="K198" s="246"/>
      <c r="L198" s="246"/>
      <c r="M198" s="246"/>
      <c r="N198" s="246"/>
      <c r="O198" s="246"/>
      <c r="P198" s="246"/>
      <c r="Q198" s="246"/>
    </row>
    <row r="199" spans="2:17">
      <c r="B199" s="142"/>
      <c r="C199" s="142"/>
      <c r="D199" s="92"/>
      <c r="E199" s="142"/>
      <c r="F199" s="142"/>
      <c r="G199" s="92"/>
      <c r="H199" s="142"/>
      <c r="I199" s="246"/>
      <c r="J199" s="246"/>
      <c r="K199" s="246"/>
      <c r="L199" s="246"/>
      <c r="M199" s="246"/>
      <c r="N199" s="246"/>
      <c r="O199" s="246"/>
      <c r="P199" s="246"/>
      <c r="Q199" s="246"/>
    </row>
    <row r="200" spans="2:17">
      <c r="B200" s="142"/>
      <c r="C200" s="142"/>
      <c r="D200" s="92"/>
      <c r="E200" s="142"/>
      <c r="F200" s="142"/>
      <c r="G200" s="92"/>
      <c r="H200" s="142"/>
      <c r="I200" s="246"/>
      <c r="J200" s="246"/>
      <c r="K200" s="246"/>
      <c r="L200" s="246"/>
      <c r="M200" s="246"/>
      <c r="N200" s="246"/>
      <c r="O200" s="246"/>
      <c r="P200" s="246"/>
      <c r="Q200" s="246"/>
    </row>
    <row r="201" spans="2:17">
      <c r="B201" s="142"/>
      <c r="C201" s="142"/>
      <c r="D201" s="92"/>
      <c r="E201" s="142"/>
      <c r="F201" s="142"/>
      <c r="G201" s="92"/>
      <c r="H201" s="142"/>
      <c r="I201" s="246"/>
      <c r="J201" s="246"/>
      <c r="K201" s="246"/>
      <c r="L201" s="246"/>
      <c r="M201" s="246"/>
      <c r="N201" s="246"/>
      <c r="O201" s="246"/>
      <c r="P201" s="246"/>
      <c r="Q201" s="246"/>
    </row>
    <row r="202" spans="2:17">
      <c r="B202" s="142"/>
      <c r="C202" s="142"/>
      <c r="D202" s="92"/>
      <c r="E202" s="142"/>
      <c r="F202" s="142"/>
      <c r="G202" s="92"/>
      <c r="H202" s="142"/>
      <c r="I202" s="246"/>
      <c r="J202" s="246"/>
      <c r="K202" s="246"/>
      <c r="L202" s="246"/>
      <c r="M202" s="246"/>
      <c r="N202" s="246"/>
      <c r="O202" s="246"/>
      <c r="P202" s="246"/>
      <c r="Q202" s="246"/>
    </row>
    <row r="203" spans="2:17">
      <c r="B203" s="142"/>
      <c r="C203" s="142"/>
      <c r="D203" s="92"/>
      <c r="E203" s="142"/>
      <c r="F203" s="142"/>
      <c r="G203" s="92"/>
      <c r="H203" s="142"/>
      <c r="I203" s="246"/>
      <c r="J203" s="246"/>
      <c r="K203" s="246"/>
      <c r="L203" s="246"/>
      <c r="M203" s="246"/>
      <c r="N203" s="246"/>
      <c r="O203" s="246"/>
      <c r="P203" s="246"/>
      <c r="Q203" s="246"/>
    </row>
    <row r="204" spans="2:17">
      <c r="B204" s="142"/>
      <c r="C204" s="142"/>
      <c r="D204" s="92"/>
      <c r="E204" s="142"/>
      <c r="F204" s="142"/>
      <c r="G204" s="92"/>
      <c r="H204" s="142"/>
      <c r="I204" s="246"/>
      <c r="J204" s="246"/>
      <c r="K204" s="246"/>
      <c r="L204" s="246"/>
      <c r="M204" s="246"/>
      <c r="N204" s="246"/>
      <c r="O204" s="246"/>
      <c r="P204" s="246"/>
      <c r="Q204" s="246"/>
    </row>
    <row r="205" spans="2:17">
      <c r="B205" s="142"/>
      <c r="C205" s="142"/>
      <c r="D205" s="92"/>
      <c r="E205" s="142"/>
      <c r="F205" s="142"/>
      <c r="G205" s="92"/>
      <c r="H205" s="142"/>
      <c r="I205" s="246"/>
      <c r="J205" s="246"/>
      <c r="K205" s="246"/>
      <c r="L205" s="246"/>
      <c r="M205" s="246"/>
      <c r="N205" s="246"/>
      <c r="O205" s="246"/>
      <c r="P205" s="246"/>
      <c r="Q205" s="246"/>
    </row>
    <row r="206" spans="2:17">
      <c r="B206" s="142"/>
      <c r="C206" s="142"/>
      <c r="D206" s="92"/>
      <c r="E206" s="142"/>
      <c r="F206" s="142"/>
      <c r="G206" s="92"/>
      <c r="H206" s="142"/>
      <c r="I206" s="246"/>
      <c r="J206" s="246"/>
      <c r="K206" s="246"/>
      <c r="L206" s="246"/>
      <c r="M206" s="246"/>
      <c r="N206" s="246"/>
      <c r="O206" s="246"/>
      <c r="P206" s="246"/>
      <c r="Q206" s="246"/>
    </row>
    <row r="207" spans="2:17">
      <c r="B207" s="142"/>
      <c r="C207" s="142"/>
      <c r="D207" s="92"/>
      <c r="E207" s="142"/>
      <c r="F207" s="142"/>
      <c r="G207" s="92"/>
      <c r="H207" s="142"/>
      <c r="I207" s="246"/>
      <c r="J207" s="246"/>
      <c r="K207" s="246"/>
      <c r="L207" s="246"/>
      <c r="M207" s="246"/>
      <c r="N207" s="246"/>
      <c r="O207" s="246"/>
      <c r="P207" s="246"/>
      <c r="Q207" s="246"/>
    </row>
    <row r="208" spans="2:17">
      <c r="B208" s="142"/>
      <c r="C208" s="142"/>
      <c r="D208" s="92"/>
      <c r="E208" s="142"/>
      <c r="F208" s="142"/>
      <c r="G208" s="92"/>
      <c r="H208" s="142"/>
      <c r="I208" s="246"/>
      <c r="J208" s="246"/>
      <c r="K208" s="246"/>
      <c r="L208" s="246"/>
      <c r="M208" s="246"/>
      <c r="N208" s="246"/>
      <c r="O208" s="246"/>
      <c r="P208" s="246"/>
      <c r="Q208" s="246"/>
    </row>
    <row r="209" spans="2:17">
      <c r="B209" s="142"/>
      <c r="C209" s="142"/>
      <c r="D209" s="92"/>
      <c r="E209" s="142"/>
      <c r="F209" s="142"/>
      <c r="G209" s="92"/>
      <c r="H209" s="142"/>
      <c r="I209" s="246"/>
      <c r="J209" s="246"/>
      <c r="K209" s="246"/>
      <c r="L209" s="246"/>
      <c r="M209" s="246"/>
      <c r="N209" s="246"/>
      <c r="O209" s="246"/>
      <c r="P209" s="246"/>
      <c r="Q209" s="246"/>
    </row>
    <row r="210" spans="2:17">
      <c r="B210" s="142"/>
      <c r="C210" s="142"/>
      <c r="D210" s="92"/>
      <c r="E210" s="142"/>
      <c r="F210" s="142"/>
      <c r="G210" s="92"/>
      <c r="H210" s="142"/>
      <c r="I210" s="246"/>
      <c r="J210" s="246"/>
      <c r="K210" s="246"/>
      <c r="L210" s="246"/>
      <c r="M210" s="246"/>
      <c r="N210" s="246"/>
      <c r="O210" s="246"/>
      <c r="P210" s="246"/>
      <c r="Q210" s="246"/>
    </row>
    <row r="211" spans="2:17">
      <c r="B211" s="142"/>
      <c r="C211" s="142"/>
      <c r="D211" s="92"/>
      <c r="E211" s="142"/>
      <c r="F211" s="142"/>
      <c r="G211" s="92"/>
      <c r="H211" s="142"/>
      <c r="I211" s="246"/>
      <c r="J211" s="246"/>
      <c r="K211" s="246"/>
      <c r="L211" s="246"/>
      <c r="M211" s="246"/>
      <c r="N211" s="246"/>
      <c r="O211" s="246"/>
      <c r="P211" s="246"/>
      <c r="Q211" s="246"/>
    </row>
    <row r="212" spans="2:17">
      <c r="B212" s="142"/>
      <c r="C212" s="142"/>
      <c r="D212" s="92"/>
      <c r="E212" s="142"/>
      <c r="F212" s="142"/>
      <c r="G212" s="92"/>
      <c r="H212" s="142"/>
      <c r="I212" s="246"/>
      <c r="J212" s="246"/>
      <c r="K212" s="246"/>
      <c r="L212" s="246"/>
      <c r="M212" s="246"/>
      <c r="N212" s="246"/>
      <c r="O212" s="246"/>
      <c r="P212" s="246"/>
      <c r="Q212" s="246"/>
    </row>
    <row r="213" spans="2:17">
      <c r="B213" s="142"/>
      <c r="C213" s="142"/>
      <c r="D213" s="92"/>
      <c r="E213" s="142"/>
      <c r="F213" s="142"/>
      <c r="G213" s="92"/>
      <c r="H213" s="142"/>
      <c r="I213" s="246"/>
      <c r="J213" s="246"/>
      <c r="K213" s="246"/>
      <c r="L213" s="246"/>
      <c r="M213" s="246"/>
      <c r="N213" s="246"/>
      <c r="O213" s="246"/>
      <c r="P213" s="246"/>
      <c r="Q213" s="246"/>
    </row>
    <row r="214" spans="2:17">
      <c r="B214" s="142"/>
      <c r="C214" s="142"/>
      <c r="D214" s="92"/>
      <c r="E214" s="142"/>
      <c r="F214" s="142"/>
      <c r="G214" s="92"/>
      <c r="H214" s="142"/>
      <c r="I214" s="246"/>
      <c r="J214" s="246"/>
      <c r="K214" s="246"/>
      <c r="L214" s="246"/>
      <c r="M214" s="246"/>
      <c r="N214" s="246"/>
      <c r="O214" s="246"/>
      <c r="P214" s="246"/>
      <c r="Q214" s="246"/>
    </row>
    <row r="215" spans="2:17">
      <c r="B215" s="142"/>
      <c r="C215" s="142"/>
      <c r="D215" s="92"/>
      <c r="E215" s="142"/>
      <c r="F215" s="142"/>
      <c r="G215" s="92"/>
      <c r="H215" s="142"/>
      <c r="I215" s="246"/>
      <c r="J215" s="246"/>
      <c r="K215" s="246"/>
      <c r="L215" s="246"/>
      <c r="M215" s="246"/>
      <c r="N215" s="246"/>
      <c r="O215" s="246"/>
      <c r="P215" s="246"/>
      <c r="Q215" s="246"/>
    </row>
    <row r="216" spans="2:17">
      <c r="B216" s="142"/>
      <c r="C216" s="142"/>
      <c r="D216" s="92"/>
      <c r="E216" s="142"/>
      <c r="F216" s="142"/>
      <c r="G216" s="92"/>
      <c r="H216" s="142"/>
      <c r="I216" s="246"/>
      <c r="J216" s="246"/>
      <c r="K216" s="246"/>
      <c r="L216" s="246"/>
      <c r="M216" s="246"/>
      <c r="N216" s="246"/>
      <c r="O216" s="246"/>
      <c r="P216" s="246"/>
      <c r="Q216" s="246"/>
    </row>
    <row r="217" spans="2:17">
      <c r="B217" s="142"/>
      <c r="C217" s="142"/>
      <c r="D217" s="92"/>
      <c r="E217" s="142"/>
      <c r="F217" s="142"/>
      <c r="G217" s="92"/>
      <c r="H217" s="142"/>
      <c r="I217" s="246"/>
      <c r="J217" s="246"/>
      <c r="K217" s="246"/>
      <c r="L217" s="246"/>
      <c r="M217" s="246"/>
      <c r="N217" s="246"/>
      <c r="O217" s="246"/>
      <c r="P217" s="246"/>
      <c r="Q217" s="246"/>
    </row>
    <row r="218" spans="2:17">
      <c r="B218" s="142"/>
      <c r="C218" s="142"/>
      <c r="D218" s="92"/>
      <c r="E218" s="142"/>
      <c r="F218" s="142"/>
      <c r="G218" s="92"/>
      <c r="H218" s="142"/>
      <c r="I218" s="246"/>
      <c r="J218" s="246"/>
      <c r="K218" s="246"/>
      <c r="L218" s="246"/>
      <c r="M218" s="246"/>
      <c r="N218" s="246"/>
      <c r="O218" s="246"/>
      <c r="P218" s="246"/>
      <c r="Q218" s="246"/>
    </row>
    <row r="219" spans="2:17">
      <c r="B219" s="142"/>
      <c r="C219" s="142"/>
      <c r="D219" s="92"/>
      <c r="E219" s="142"/>
      <c r="F219" s="142"/>
      <c r="G219" s="92"/>
      <c r="H219" s="142"/>
      <c r="I219" s="246"/>
      <c r="J219" s="246"/>
      <c r="K219" s="246"/>
      <c r="L219" s="246"/>
      <c r="M219" s="246"/>
      <c r="N219" s="246"/>
      <c r="O219" s="246"/>
      <c r="P219" s="246"/>
      <c r="Q219" s="246"/>
    </row>
    <row r="220" spans="2:17">
      <c r="B220" s="142"/>
      <c r="C220" s="142"/>
      <c r="D220" s="92"/>
      <c r="E220" s="142"/>
      <c r="F220" s="142"/>
      <c r="G220" s="92"/>
      <c r="H220" s="142"/>
      <c r="I220" s="246"/>
      <c r="J220" s="246"/>
      <c r="K220" s="246"/>
      <c r="L220" s="246"/>
      <c r="M220" s="246"/>
      <c r="N220" s="246"/>
      <c r="O220" s="246"/>
      <c r="P220" s="246"/>
      <c r="Q220" s="246"/>
    </row>
    <row r="221" spans="2:17">
      <c r="B221" s="142"/>
      <c r="C221" s="142"/>
      <c r="D221" s="92"/>
      <c r="E221" s="142"/>
      <c r="F221" s="142"/>
      <c r="G221" s="92"/>
      <c r="H221" s="142"/>
      <c r="I221" s="246"/>
      <c r="J221" s="246"/>
      <c r="K221" s="246"/>
      <c r="L221" s="246"/>
      <c r="M221" s="246"/>
      <c r="N221" s="246"/>
      <c r="O221" s="246"/>
      <c r="P221" s="246"/>
      <c r="Q221" s="246"/>
    </row>
    <row r="222" spans="2:17">
      <c r="B222" s="142"/>
      <c r="C222" s="142"/>
      <c r="D222" s="92"/>
      <c r="E222" s="142"/>
      <c r="F222" s="142"/>
      <c r="G222" s="92"/>
      <c r="H222" s="142"/>
      <c r="I222" s="246"/>
      <c r="J222" s="246"/>
      <c r="K222" s="246"/>
      <c r="L222" s="246"/>
      <c r="M222" s="246"/>
      <c r="N222" s="246"/>
      <c r="O222" s="246"/>
      <c r="P222" s="246"/>
      <c r="Q222" s="246"/>
    </row>
    <row r="223" spans="2:17">
      <c r="B223" s="142"/>
      <c r="C223" s="142"/>
      <c r="D223" s="92"/>
      <c r="E223" s="142"/>
      <c r="F223" s="142"/>
      <c r="G223" s="92"/>
      <c r="H223" s="142"/>
      <c r="I223" s="246"/>
      <c r="J223" s="246"/>
      <c r="K223" s="246"/>
      <c r="L223" s="246"/>
      <c r="M223" s="246"/>
      <c r="N223" s="246"/>
      <c r="O223" s="246"/>
      <c r="P223" s="246"/>
      <c r="Q223" s="246"/>
    </row>
    <row r="224" spans="2:17">
      <c r="B224" s="142"/>
      <c r="C224" s="142"/>
      <c r="D224" s="92"/>
      <c r="E224" s="142"/>
      <c r="F224" s="142"/>
      <c r="G224" s="92"/>
      <c r="H224" s="142"/>
      <c r="I224" s="246"/>
      <c r="J224" s="246"/>
      <c r="K224" s="246"/>
      <c r="L224" s="246"/>
      <c r="M224" s="246"/>
      <c r="N224" s="246"/>
      <c r="O224" s="246"/>
      <c r="P224" s="246"/>
      <c r="Q224" s="246"/>
    </row>
    <row r="225" spans="2:17">
      <c r="B225" s="142"/>
      <c r="C225" s="142"/>
      <c r="D225" s="92"/>
      <c r="E225" s="142"/>
      <c r="F225" s="142"/>
      <c r="G225" s="92"/>
      <c r="H225" s="142"/>
      <c r="I225" s="246"/>
      <c r="J225" s="246"/>
      <c r="K225" s="246"/>
      <c r="L225" s="246"/>
      <c r="M225" s="246"/>
      <c r="N225" s="246"/>
      <c r="O225" s="246"/>
      <c r="P225" s="246"/>
      <c r="Q225" s="246"/>
    </row>
    <row r="226" spans="2:17">
      <c r="B226" s="142"/>
      <c r="C226" s="142"/>
      <c r="D226" s="92"/>
      <c r="E226" s="142"/>
      <c r="F226" s="142"/>
      <c r="G226" s="92"/>
      <c r="H226" s="142"/>
      <c r="I226" s="246"/>
      <c r="J226" s="246"/>
      <c r="K226" s="246"/>
      <c r="L226" s="246"/>
      <c r="M226" s="246"/>
      <c r="N226" s="246"/>
      <c r="O226" s="246"/>
      <c r="P226" s="246"/>
      <c r="Q226" s="246"/>
    </row>
    <row r="227" spans="2:17">
      <c r="B227" s="142"/>
      <c r="C227" s="142"/>
      <c r="D227" s="92"/>
      <c r="E227" s="142"/>
      <c r="F227" s="142"/>
      <c r="G227" s="92"/>
      <c r="H227" s="142"/>
      <c r="I227" s="246"/>
      <c r="J227" s="246"/>
      <c r="K227" s="246"/>
      <c r="L227" s="246"/>
      <c r="M227" s="246"/>
      <c r="N227" s="246"/>
      <c r="O227" s="246"/>
      <c r="P227" s="246"/>
      <c r="Q227" s="246"/>
    </row>
    <row r="228" spans="2:17">
      <c r="B228" s="142"/>
      <c r="C228" s="142"/>
      <c r="D228" s="92"/>
      <c r="E228" s="142"/>
      <c r="F228" s="142"/>
      <c r="G228" s="92"/>
      <c r="H228" s="142"/>
      <c r="I228" s="246"/>
      <c r="J228" s="246"/>
      <c r="K228" s="246"/>
      <c r="L228" s="246"/>
      <c r="M228" s="246"/>
      <c r="N228" s="246"/>
      <c r="O228" s="246"/>
      <c r="P228" s="246"/>
      <c r="Q228" s="246"/>
    </row>
    <row r="229" spans="2:17">
      <c r="B229" s="142"/>
      <c r="C229" s="142"/>
      <c r="D229" s="92"/>
      <c r="E229" s="142"/>
      <c r="F229" s="142"/>
      <c r="G229" s="92"/>
      <c r="H229" s="142"/>
      <c r="I229" s="246"/>
      <c r="J229" s="246"/>
      <c r="K229" s="246"/>
      <c r="L229" s="246"/>
      <c r="M229" s="246"/>
      <c r="N229" s="246"/>
      <c r="O229" s="246"/>
      <c r="P229" s="246"/>
      <c r="Q229" s="246"/>
    </row>
    <row r="230" spans="2:17">
      <c r="B230" s="142"/>
      <c r="C230" s="142"/>
      <c r="D230" s="92"/>
      <c r="E230" s="142"/>
      <c r="F230" s="142"/>
      <c r="G230" s="92"/>
      <c r="H230" s="142"/>
      <c r="I230" s="246"/>
      <c r="J230" s="246"/>
      <c r="K230" s="246"/>
      <c r="L230" s="246"/>
      <c r="M230" s="246"/>
      <c r="N230" s="246"/>
      <c r="O230" s="246"/>
      <c r="P230" s="246"/>
      <c r="Q230" s="246"/>
    </row>
    <row r="231" spans="2:17">
      <c r="B231" s="142"/>
      <c r="C231" s="142"/>
      <c r="D231" s="92"/>
      <c r="E231" s="142"/>
      <c r="F231" s="142"/>
      <c r="G231" s="92"/>
      <c r="H231" s="142"/>
      <c r="I231" s="246"/>
      <c r="J231" s="246"/>
      <c r="K231" s="246"/>
      <c r="L231" s="246"/>
      <c r="M231" s="246"/>
      <c r="N231" s="246"/>
      <c r="O231" s="246"/>
      <c r="P231" s="246"/>
      <c r="Q231" s="246"/>
    </row>
    <row r="232" spans="2:17">
      <c r="B232" s="142"/>
      <c r="C232" s="142"/>
      <c r="D232" s="92"/>
      <c r="E232" s="142"/>
      <c r="F232" s="142"/>
      <c r="G232" s="92"/>
      <c r="H232" s="142"/>
      <c r="I232" s="246"/>
      <c r="J232" s="246"/>
      <c r="K232" s="246"/>
      <c r="L232" s="246"/>
      <c r="M232" s="246"/>
      <c r="N232" s="246"/>
      <c r="O232" s="246"/>
      <c r="P232" s="246"/>
      <c r="Q232" s="246"/>
    </row>
    <row r="233" spans="2:17">
      <c r="B233" s="142"/>
      <c r="C233" s="142"/>
      <c r="D233" s="92"/>
      <c r="E233" s="142"/>
      <c r="F233" s="142"/>
      <c r="G233" s="92"/>
      <c r="H233" s="142"/>
      <c r="I233" s="246"/>
      <c r="J233" s="246"/>
      <c r="K233" s="246"/>
      <c r="L233" s="246"/>
      <c r="M233" s="246"/>
      <c r="N233" s="246"/>
      <c r="O233" s="246"/>
      <c r="P233" s="246"/>
      <c r="Q233" s="246"/>
    </row>
    <row r="234" spans="2:17">
      <c r="B234" s="142"/>
      <c r="C234" s="142"/>
      <c r="D234" s="92"/>
      <c r="E234" s="142"/>
      <c r="F234" s="142"/>
      <c r="G234" s="92"/>
      <c r="H234" s="142"/>
      <c r="I234" s="246"/>
      <c r="J234" s="246"/>
      <c r="K234" s="246"/>
      <c r="L234" s="246"/>
      <c r="M234" s="246"/>
      <c r="N234" s="246"/>
      <c r="O234" s="246"/>
      <c r="P234" s="246"/>
      <c r="Q234" s="246"/>
    </row>
    <row r="235" spans="2:17">
      <c r="B235" s="142"/>
      <c r="C235" s="142"/>
      <c r="D235" s="92"/>
      <c r="E235" s="142"/>
      <c r="F235" s="142"/>
      <c r="G235" s="92"/>
      <c r="H235" s="142"/>
      <c r="I235" s="246"/>
      <c r="J235" s="246"/>
      <c r="K235" s="246"/>
      <c r="L235" s="246"/>
      <c r="M235" s="246"/>
      <c r="N235" s="246"/>
      <c r="O235" s="246"/>
      <c r="P235" s="246"/>
      <c r="Q235" s="246"/>
    </row>
    <row r="236" spans="2:17">
      <c r="B236" s="142"/>
      <c r="C236" s="142"/>
      <c r="D236" s="92"/>
      <c r="E236" s="142"/>
      <c r="F236" s="142"/>
      <c r="G236" s="92"/>
      <c r="H236" s="142"/>
      <c r="I236" s="246"/>
      <c r="J236" s="246"/>
      <c r="K236" s="246"/>
      <c r="L236" s="246"/>
      <c r="M236" s="246"/>
      <c r="N236" s="246"/>
      <c r="O236" s="246"/>
      <c r="P236" s="246"/>
      <c r="Q236" s="246"/>
    </row>
    <row r="237" spans="2:17">
      <c r="B237" s="142"/>
      <c r="C237" s="142"/>
      <c r="D237" s="92"/>
      <c r="E237" s="142"/>
      <c r="F237" s="142"/>
      <c r="G237" s="92"/>
      <c r="H237" s="142"/>
      <c r="I237" s="246"/>
      <c r="J237" s="246"/>
      <c r="K237" s="246"/>
      <c r="L237" s="246"/>
      <c r="M237" s="246"/>
      <c r="N237" s="246"/>
      <c r="O237" s="246"/>
      <c r="P237" s="246"/>
      <c r="Q237" s="246"/>
    </row>
    <row r="238" spans="2:17">
      <c r="B238" s="142"/>
      <c r="C238" s="142"/>
      <c r="D238" s="92"/>
      <c r="E238" s="142"/>
      <c r="F238" s="142"/>
      <c r="G238" s="92"/>
      <c r="H238" s="142"/>
      <c r="I238" s="246"/>
      <c r="J238" s="246"/>
      <c r="K238" s="246"/>
      <c r="L238" s="246"/>
      <c r="M238" s="246"/>
      <c r="N238" s="246"/>
      <c r="O238" s="246"/>
      <c r="P238" s="246"/>
      <c r="Q238" s="246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6">
    <tabColor indexed="52"/>
    <outlinePr applyStyles="1" summaryBelow="0"/>
    <pageSetUpPr fitToPage="1"/>
  </sheetPr>
  <dimension ref="A2:S245"/>
  <sheetViews>
    <sheetView topLeftCell="A4" workbookViewId="0">
      <selection activeCell="H25" sqref="H25"/>
    </sheetView>
  </sheetViews>
  <sheetFormatPr baseColWidth="10" defaultColWidth="9.1640625" defaultRowHeight="14" outlineLevelRow="1"/>
  <cols>
    <col min="1" max="1" width="66" style="9" bestFit="1" customWidth="1"/>
    <col min="2" max="2" width="14.5" style="163" bestFit="1" customWidth="1"/>
    <col min="3" max="3" width="16" style="163" bestFit="1" customWidth="1"/>
    <col min="4" max="4" width="11.5" style="103" bestFit="1" customWidth="1"/>
    <col min="5" max="16384" width="9.1640625" style="9"/>
  </cols>
  <sheetData>
    <row r="2" spans="1:19" ht="19">
      <c r="A2" s="4" t="s">
        <v>302</v>
      </c>
      <c r="B2" s="3"/>
      <c r="C2" s="3"/>
      <c r="D2" s="3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9">
      <c r="A3" s="1" t="s">
        <v>312</v>
      </c>
      <c r="B3" s="1"/>
      <c r="C3" s="1"/>
      <c r="D3" s="1"/>
    </row>
    <row r="4" spans="1:19">
      <c r="B4" s="142"/>
      <c r="C4" s="142"/>
      <c r="D4" s="92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</row>
    <row r="5" spans="1:19" s="82" customFormat="1">
      <c r="B5" s="215"/>
      <c r="C5" s="215"/>
      <c r="D5" s="82" t="s">
        <v>304</v>
      </c>
    </row>
    <row r="6" spans="1:19" s="154" customFormat="1">
      <c r="A6" s="93"/>
      <c r="B6" s="72" t="s">
        <v>50</v>
      </c>
      <c r="C6" s="72" t="s">
        <v>68</v>
      </c>
      <c r="D6" s="243" t="s">
        <v>180</v>
      </c>
    </row>
    <row r="7" spans="1:19" s="121" customFormat="1" ht="16">
      <c r="A7" s="19" t="s">
        <v>214</v>
      </c>
      <c r="B7" s="95">
        <v>95.37872528602</v>
      </c>
      <c r="C7" s="95">
        <v>2745.3716907620901</v>
      </c>
      <c r="D7" s="53">
        <f>SUM(D8:D18)</f>
        <v>1</v>
      </c>
    </row>
    <row r="8" spans="1:19" s="26" customFormat="1">
      <c r="A8" s="98" t="s">
        <v>313</v>
      </c>
      <c r="B8" s="24">
        <v>2.0614518120000001E-2</v>
      </c>
      <c r="C8" s="24">
        <v>0.60307566617999997</v>
      </c>
      <c r="D8" s="199">
        <v>2.2100000000000001E-4</v>
      </c>
    </row>
    <row r="9" spans="1:19" s="26" customFormat="1">
      <c r="A9" s="98" t="s">
        <v>50</v>
      </c>
      <c r="B9" s="24">
        <v>33.129858566140001</v>
      </c>
      <c r="C9" s="24">
        <v>969.21069936657</v>
      </c>
      <c r="D9" s="199">
        <v>0.35501199999999999</v>
      </c>
    </row>
    <row r="10" spans="1:19" s="26" customFormat="1">
      <c r="A10" s="98" t="s">
        <v>314</v>
      </c>
      <c r="B10" s="24">
        <v>12.74346760693</v>
      </c>
      <c r="C10" s="24">
        <v>372.80887049414002</v>
      </c>
      <c r="D10" s="199">
        <v>0.13655600000000001</v>
      </c>
    </row>
    <row r="11" spans="1:19" s="26" customFormat="1">
      <c r="A11" s="98" t="s">
        <v>315</v>
      </c>
      <c r="B11" s="24">
        <v>14.393868650370001</v>
      </c>
      <c r="C11" s="24">
        <v>421.09118797969001</v>
      </c>
      <c r="D11" s="199">
        <v>0.15424199999999999</v>
      </c>
    </row>
    <row r="12" spans="1:19" s="26" customFormat="1">
      <c r="A12" s="98" t="s">
        <v>68</v>
      </c>
      <c r="B12" s="24">
        <v>32.533348560219999</v>
      </c>
      <c r="C12" s="24">
        <v>951.75985879991003</v>
      </c>
      <c r="D12" s="199">
        <v>0.34861999999999999</v>
      </c>
    </row>
    <row r="13" spans="1:19">
      <c r="A13" s="98" t="s">
        <v>316</v>
      </c>
      <c r="B13" s="223">
        <v>0.49913799975000001</v>
      </c>
      <c r="C13" s="223">
        <v>14.602232268650001</v>
      </c>
      <c r="D13" s="167">
        <v>5.3489999999999996E-3</v>
      </c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</row>
    <row r="14" spans="1:19">
      <c r="B14" s="142"/>
      <c r="C14" s="142"/>
      <c r="D14" s="92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</row>
    <row r="15" spans="1:19">
      <c r="B15" s="142"/>
      <c r="C15" s="142"/>
      <c r="D15" s="92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9">
      <c r="B16" s="142"/>
      <c r="C16" s="142"/>
      <c r="D16" s="92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</row>
    <row r="17" spans="1:19">
      <c r="B17" s="142"/>
      <c r="C17" s="142"/>
      <c r="D17" s="92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</row>
    <row r="18" spans="1:19">
      <c r="B18" s="142"/>
      <c r="C18" s="142"/>
      <c r="D18" s="92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</row>
    <row r="19" spans="1:19">
      <c r="B19" s="142"/>
      <c r="C19" s="142"/>
      <c r="D19" s="92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</row>
    <row r="20" spans="1:19">
      <c r="A20" s="85" t="s">
        <v>310</v>
      </c>
      <c r="B20" s="142"/>
      <c r="C20" s="142"/>
      <c r="D20" s="92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</row>
    <row r="21" spans="1:19">
      <c r="B21" s="15" t="str">
        <f>"Державний борг України за станом на " &amp; TEXT(DREPORTDATE,"dd.MM.yyyy")</f>
        <v>Державний борг України за станом на 28.02.2022</v>
      </c>
      <c r="C21" s="142"/>
      <c r="D21" s="82" t="s">
        <v>304</v>
      </c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</row>
    <row r="22" spans="1:19" s="6" customFormat="1">
      <c r="A22" s="93"/>
      <c r="B22" s="72" t="s">
        <v>50</v>
      </c>
      <c r="C22" s="72" t="s">
        <v>68</v>
      </c>
      <c r="D22" s="243" t="s">
        <v>180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</row>
    <row r="23" spans="1:19" s="231" customFormat="1" ht="15">
      <c r="A23" s="209" t="s">
        <v>214</v>
      </c>
      <c r="B23" s="68">
        <f>B$24+B$31</f>
        <v>93.320295901530017</v>
      </c>
      <c r="C23" s="68">
        <f>C$24+C$31</f>
        <v>2730.0759245751397</v>
      </c>
      <c r="D23" s="253">
        <f>D$24+D$31</f>
        <v>0.99999899999999997</v>
      </c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</row>
    <row r="24" spans="1:19" s="39" customFormat="1" ht="15">
      <c r="A24" s="164" t="s">
        <v>215</v>
      </c>
      <c r="B24" s="44">
        <f>SUM(B$25:B$30)</f>
        <v>82.246535786510009</v>
      </c>
      <c r="C24" s="44">
        <f>SUM(C$25:C$30)</f>
        <v>2406.1141797857795</v>
      </c>
      <c r="D24" s="240">
        <f>SUM(D$25:D$30)</f>
        <v>0.88133600000000001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9" s="127" customFormat="1" outlineLevel="1">
      <c r="A25" s="221" t="s">
        <v>313</v>
      </c>
      <c r="B25" s="170">
        <v>2.0614518120000001E-2</v>
      </c>
      <c r="C25" s="170">
        <v>0.60307566617999997</v>
      </c>
      <c r="D25" s="111">
        <v>2.2100000000000001E-4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1:19" outlineLevel="1">
      <c r="A26" s="221" t="s">
        <v>50</v>
      </c>
      <c r="B26" s="223">
        <v>29.740815229879999</v>
      </c>
      <c r="C26" s="223">
        <v>870.06457546860997</v>
      </c>
      <c r="D26" s="167">
        <v>0.31869599999999998</v>
      </c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1:19" outlineLevel="1">
      <c r="A27" s="221" t="s">
        <v>314</v>
      </c>
      <c r="B27" s="223">
        <v>11.96947444561</v>
      </c>
      <c r="C27" s="223">
        <v>350.16577795902998</v>
      </c>
      <c r="D27" s="167">
        <v>0.12826199999999999</v>
      </c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9" outlineLevel="1">
      <c r="A28" s="166" t="s">
        <v>315</v>
      </c>
      <c r="B28" s="223">
        <v>8.7962025885599999</v>
      </c>
      <c r="C28" s="223">
        <v>257.33202710809002</v>
      </c>
      <c r="D28" s="167">
        <v>9.4257999999999995E-2</v>
      </c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</row>
    <row r="29" spans="1:19" outlineLevel="1">
      <c r="A29" s="166" t="s">
        <v>68</v>
      </c>
      <c r="B29" s="223">
        <v>31.220291004589999</v>
      </c>
      <c r="C29" s="223">
        <v>913.34649131521996</v>
      </c>
      <c r="D29" s="167">
        <v>0.33455000000000001</v>
      </c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9" outlineLevel="1">
      <c r="A30" s="166" t="s">
        <v>316</v>
      </c>
      <c r="B30" s="223">
        <v>0.49913799975000001</v>
      </c>
      <c r="C30" s="223">
        <v>14.602232268650001</v>
      </c>
      <c r="D30" s="167">
        <v>5.3489999999999996E-3</v>
      </c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</row>
    <row r="31" spans="1:19" ht="15">
      <c r="A31" s="30" t="s">
        <v>317</v>
      </c>
      <c r="B31" s="73">
        <f>SUM(B$32:B$35)</f>
        <v>11.073760115020001</v>
      </c>
      <c r="C31" s="73">
        <f>SUM(C$32:C$35)</f>
        <v>323.96174478936001</v>
      </c>
      <c r="D31" s="245">
        <f>SUM(D$32:D$35)</f>
        <v>0.11866299999999999</v>
      </c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</row>
    <row r="32" spans="1:19" outlineLevel="1">
      <c r="A32" s="166" t="s">
        <v>50</v>
      </c>
      <c r="B32" s="223">
        <v>3.3890433362599999</v>
      </c>
      <c r="C32" s="223">
        <v>99.146123897959995</v>
      </c>
      <c r="D32" s="167">
        <v>3.6316000000000001E-2</v>
      </c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</row>
    <row r="33" spans="1:17" outlineLevel="1">
      <c r="A33" s="166" t="s">
        <v>314</v>
      </c>
      <c r="B33" s="223">
        <v>0.77399316131999996</v>
      </c>
      <c r="C33" s="223">
        <v>22.64309253511</v>
      </c>
      <c r="D33" s="167">
        <v>8.2939999999999993E-3</v>
      </c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1:17" outlineLevel="1">
      <c r="A34" s="166" t="s">
        <v>315</v>
      </c>
      <c r="B34" s="223">
        <v>5.59766606181</v>
      </c>
      <c r="C34" s="223">
        <v>163.75916087159999</v>
      </c>
      <c r="D34" s="167">
        <v>5.9983000000000002E-2</v>
      </c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1:17" outlineLevel="1">
      <c r="A35" s="166" t="s">
        <v>68</v>
      </c>
      <c r="B35" s="223">
        <v>1.3130575556299999</v>
      </c>
      <c r="C35" s="223">
        <v>38.413367484689999</v>
      </c>
      <c r="D35" s="167">
        <v>1.4069999999999999E-2</v>
      </c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1:17">
      <c r="B36" s="142"/>
      <c r="C36" s="142"/>
      <c r="D36" s="92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1:17">
      <c r="B37" s="142"/>
      <c r="C37" s="142"/>
      <c r="D37" s="92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1:17">
      <c r="B38" s="142"/>
      <c r="C38" s="142"/>
      <c r="D38" s="92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1:17">
      <c r="B39" s="142"/>
      <c r="C39" s="142"/>
      <c r="D39" s="92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</row>
    <row r="40" spans="1:17">
      <c r="B40" s="142"/>
      <c r="C40" s="142"/>
      <c r="D40" s="92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</row>
    <row r="41" spans="1:17">
      <c r="B41" s="142"/>
      <c r="C41" s="142"/>
      <c r="D41" s="92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1:17">
      <c r="B42" s="142"/>
      <c r="C42" s="142"/>
      <c r="D42" s="92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1:17">
      <c r="B43" s="142"/>
      <c r="C43" s="142"/>
      <c r="D43" s="92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1:17">
      <c r="B44" s="142"/>
      <c r="C44" s="142"/>
      <c r="D44" s="92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1:17">
      <c r="B45" s="142"/>
      <c r="C45" s="142"/>
      <c r="D45" s="92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1:17">
      <c r="B46" s="142"/>
      <c r="C46" s="142"/>
      <c r="D46" s="92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1:17">
      <c r="B47" s="142"/>
      <c r="C47" s="142"/>
      <c r="D47" s="92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1:17">
      <c r="B48" s="142"/>
      <c r="C48" s="142"/>
      <c r="D48" s="92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</row>
    <row r="49" spans="2:17">
      <c r="B49" s="142"/>
      <c r="C49" s="142"/>
      <c r="D49" s="92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</row>
    <row r="50" spans="2:17">
      <c r="B50" s="142"/>
      <c r="C50" s="142"/>
      <c r="D50" s="92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2:17">
      <c r="B51" s="142"/>
      <c r="C51" s="142"/>
      <c r="D51" s="92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</row>
    <row r="52" spans="2:17">
      <c r="B52" s="142"/>
      <c r="C52" s="142"/>
      <c r="D52" s="92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</row>
    <row r="53" spans="2:17">
      <c r="B53" s="142"/>
      <c r="C53" s="142"/>
      <c r="D53" s="92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2:17">
      <c r="B54" s="142"/>
      <c r="C54" s="142"/>
      <c r="D54" s="92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2:17">
      <c r="B55" s="142"/>
      <c r="C55" s="142"/>
      <c r="D55" s="92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2:17">
      <c r="B56" s="142"/>
      <c r="C56" s="142"/>
      <c r="D56" s="92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2:17">
      <c r="B57" s="142"/>
      <c r="C57" s="142"/>
      <c r="D57" s="92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2:17">
      <c r="B58" s="142"/>
      <c r="C58" s="142"/>
      <c r="D58" s="92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2:17">
      <c r="B59" s="142"/>
      <c r="C59" s="142"/>
      <c r="D59" s="92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2:17">
      <c r="B60" s="142"/>
      <c r="C60" s="142"/>
      <c r="D60" s="92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2:17">
      <c r="B61" s="142"/>
      <c r="C61" s="142"/>
      <c r="D61" s="92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2:17">
      <c r="B62" s="142"/>
      <c r="C62" s="142"/>
      <c r="D62" s="92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2:17">
      <c r="B63" s="142"/>
      <c r="C63" s="142"/>
      <c r="D63" s="92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2:17">
      <c r="B64" s="142"/>
      <c r="C64" s="142"/>
      <c r="D64" s="92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2:17">
      <c r="B65" s="142"/>
      <c r="C65" s="142"/>
      <c r="D65" s="92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2:17">
      <c r="B66" s="142"/>
      <c r="C66" s="142"/>
      <c r="D66" s="92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2:17">
      <c r="B67" s="142"/>
      <c r="C67" s="142"/>
      <c r="D67" s="92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2:17">
      <c r="B68" s="142"/>
      <c r="C68" s="142"/>
      <c r="D68" s="92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2:17">
      <c r="B69" s="142"/>
      <c r="C69" s="142"/>
      <c r="D69" s="92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2:17">
      <c r="B70" s="142"/>
      <c r="C70" s="142"/>
      <c r="D70" s="92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2:17">
      <c r="B71" s="142"/>
      <c r="C71" s="142"/>
      <c r="D71" s="92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2:17">
      <c r="B72" s="142"/>
      <c r="C72" s="142"/>
      <c r="D72" s="92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2:17">
      <c r="B73" s="142"/>
      <c r="C73" s="142"/>
      <c r="D73" s="92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2:17">
      <c r="B74" s="142"/>
      <c r="C74" s="142"/>
      <c r="D74" s="92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2:17">
      <c r="B75" s="142"/>
      <c r="C75" s="142"/>
      <c r="D75" s="92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2:17">
      <c r="B76" s="142"/>
      <c r="C76" s="142"/>
      <c r="D76" s="92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2:17">
      <c r="B77" s="142"/>
      <c r="C77" s="142"/>
      <c r="D77" s="92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2:17">
      <c r="B78" s="142"/>
      <c r="C78" s="142"/>
      <c r="D78" s="92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2:17">
      <c r="B79" s="142"/>
      <c r="C79" s="142"/>
      <c r="D79" s="92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2:17">
      <c r="B80" s="142"/>
      <c r="C80" s="142"/>
      <c r="D80" s="92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2:17">
      <c r="B81" s="142"/>
      <c r="C81" s="142"/>
      <c r="D81" s="92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2:17">
      <c r="B82" s="142"/>
      <c r="C82" s="142"/>
      <c r="D82" s="92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2:17">
      <c r="B83" s="142"/>
      <c r="C83" s="142"/>
      <c r="D83" s="92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2:17">
      <c r="B84" s="142"/>
      <c r="C84" s="142"/>
      <c r="D84" s="92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2:17">
      <c r="B85" s="142"/>
      <c r="C85" s="142"/>
      <c r="D85" s="92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2:17">
      <c r="B86" s="142"/>
      <c r="C86" s="142"/>
      <c r="D86" s="92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2:17">
      <c r="B87" s="142"/>
      <c r="C87" s="142"/>
      <c r="D87" s="92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2:17">
      <c r="B88" s="142"/>
      <c r="C88" s="142"/>
      <c r="D88" s="92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2:17">
      <c r="B89" s="142"/>
      <c r="C89" s="142"/>
      <c r="D89" s="92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2:17">
      <c r="B90" s="142"/>
      <c r="C90" s="142"/>
      <c r="D90" s="92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2:17">
      <c r="B91" s="142"/>
      <c r="C91" s="142"/>
      <c r="D91" s="92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2:17">
      <c r="B92" s="142"/>
      <c r="C92" s="142"/>
      <c r="D92" s="92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2:17">
      <c r="B93" s="142"/>
      <c r="C93" s="142"/>
      <c r="D93" s="92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2:17">
      <c r="B94" s="142"/>
      <c r="C94" s="142"/>
      <c r="D94" s="92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2:17">
      <c r="B95" s="142"/>
      <c r="C95" s="142"/>
      <c r="D95" s="92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2:17">
      <c r="B96" s="142"/>
      <c r="C96" s="142"/>
      <c r="D96" s="92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2:17">
      <c r="B97" s="142"/>
      <c r="C97" s="142"/>
      <c r="D97" s="92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2:17">
      <c r="B98" s="142"/>
      <c r="C98" s="142"/>
      <c r="D98" s="92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2:17">
      <c r="B99" s="142"/>
      <c r="C99" s="142"/>
      <c r="D99" s="92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2:17">
      <c r="B100" s="142"/>
      <c r="C100" s="142"/>
      <c r="D100" s="92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2:17">
      <c r="B101" s="142"/>
      <c r="C101" s="142"/>
      <c r="D101" s="92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2:17">
      <c r="B102" s="142"/>
      <c r="C102" s="142"/>
      <c r="D102" s="92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2:17">
      <c r="B103" s="142"/>
      <c r="C103" s="142"/>
      <c r="D103" s="92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2:17">
      <c r="B104" s="142"/>
      <c r="C104" s="142"/>
      <c r="D104" s="92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2:17">
      <c r="B105" s="142"/>
      <c r="C105" s="142"/>
      <c r="D105" s="92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2:17">
      <c r="B106" s="142"/>
      <c r="C106" s="142"/>
      <c r="D106" s="92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2:17">
      <c r="B107" s="142"/>
      <c r="C107" s="142"/>
      <c r="D107" s="92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2:17">
      <c r="B108" s="142"/>
      <c r="C108" s="142"/>
      <c r="D108" s="92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2:17">
      <c r="B109" s="142"/>
      <c r="C109" s="142"/>
      <c r="D109" s="92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2:17">
      <c r="B110" s="142"/>
      <c r="C110" s="142"/>
      <c r="D110" s="92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2:17">
      <c r="B111" s="142"/>
      <c r="C111" s="142"/>
      <c r="D111" s="92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2:17">
      <c r="B112" s="142"/>
      <c r="C112" s="142"/>
      <c r="D112" s="92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2:17">
      <c r="B113" s="142"/>
      <c r="C113" s="142"/>
      <c r="D113" s="92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2:17">
      <c r="B114" s="142"/>
      <c r="C114" s="142"/>
      <c r="D114" s="92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2:17">
      <c r="B115" s="142"/>
      <c r="C115" s="142"/>
      <c r="D115" s="92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2:17">
      <c r="B116" s="142"/>
      <c r="C116" s="142"/>
      <c r="D116" s="92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2:17">
      <c r="B117" s="142"/>
      <c r="C117" s="142"/>
      <c r="D117" s="92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2:17">
      <c r="B118" s="142"/>
      <c r="C118" s="142"/>
      <c r="D118" s="92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2:17">
      <c r="B119" s="142"/>
      <c r="C119" s="142"/>
      <c r="D119" s="92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2:17">
      <c r="B120" s="142"/>
      <c r="C120" s="142"/>
      <c r="D120" s="92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2:17">
      <c r="B121" s="142"/>
      <c r="C121" s="142"/>
      <c r="D121" s="92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2:17">
      <c r="B122" s="142"/>
      <c r="C122" s="142"/>
      <c r="D122" s="92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2:17">
      <c r="B123" s="142"/>
      <c r="C123" s="142"/>
      <c r="D123" s="92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2:17">
      <c r="B124" s="142"/>
      <c r="C124" s="142"/>
      <c r="D124" s="92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2:17">
      <c r="B125" s="142"/>
      <c r="C125" s="142"/>
      <c r="D125" s="92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</row>
    <row r="126" spans="2:17">
      <c r="B126" s="142"/>
      <c r="C126" s="142"/>
      <c r="D126" s="92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</row>
    <row r="127" spans="2:17">
      <c r="B127" s="142"/>
      <c r="C127" s="142"/>
      <c r="D127" s="92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</row>
    <row r="128" spans="2:17">
      <c r="B128" s="142"/>
      <c r="C128" s="142"/>
      <c r="D128" s="92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142"/>
      <c r="C129" s="142"/>
      <c r="D129" s="92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142"/>
      <c r="C130" s="142"/>
      <c r="D130" s="92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142"/>
      <c r="C131" s="142"/>
      <c r="D131" s="92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142"/>
      <c r="C132" s="142"/>
      <c r="D132" s="92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142"/>
      <c r="C133" s="142"/>
      <c r="D133" s="92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142"/>
      <c r="C134" s="142"/>
      <c r="D134" s="92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142"/>
      <c r="C135" s="142"/>
      <c r="D135" s="92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142"/>
      <c r="C136" s="142"/>
      <c r="D136" s="92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142"/>
      <c r="C137" s="142"/>
      <c r="D137" s="92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142"/>
      <c r="C138" s="142"/>
      <c r="D138" s="92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142"/>
      <c r="C139" s="142"/>
      <c r="D139" s="92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142"/>
      <c r="C140" s="142"/>
      <c r="D140" s="92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142"/>
      <c r="C141" s="142"/>
      <c r="D141" s="92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142"/>
      <c r="C142" s="142"/>
      <c r="D142" s="92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142"/>
      <c r="C143" s="142"/>
      <c r="D143" s="92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142"/>
      <c r="C144" s="142"/>
      <c r="D144" s="92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142"/>
      <c r="C145" s="142"/>
      <c r="D145" s="92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142"/>
      <c r="C146" s="142"/>
      <c r="D146" s="92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142"/>
      <c r="C147" s="142"/>
      <c r="D147" s="92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142"/>
      <c r="C148" s="142"/>
      <c r="D148" s="92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142"/>
      <c r="C149" s="142"/>
      <c r="D149" s="92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142"/>
      <c r="C150" s="142"/>
      <c r="D150" s="92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142"/>
      <c r="C151" s="142"/>
      <c r="D151" s="92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142"/>
      <c r="C152" s="142"/>
      <c r="D152" s="92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142"/>
      <c r="C153" s="142"/>
      <c r="D153" s="92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142"/>
      <c r="C154" s="142"/>
      <c r="D154" s="92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142"/>
      <c r="C155" s="142"/>
      <c r="D155" s="92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142"/>
      <c r="C156" s="142"/>
      <c r="D156" s="92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142"/>
      <c r="C157" s="142"/>
      <c r="D157" s="92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142"/>
      <c r="C158" s="142"/>
      <c r="D158" s="92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142"/>
      <c r="C159" s="142"/>
      <c r="D159" s="92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142"/>
      <c r="C160" s="142"/>
      <c r="D160" s="92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142"/>
      <c r="C161" s="142"/>
      <c r="D161" s="92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142"/>
      <c r="C162" s="142"/>
      <c r="D162" s="92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142"/>
      <c r="C163" s="142"/>
      <c r="D163" s="92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142"/>
      <c r="C164" s="142"/>
      <c r="D164" s="92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142"/>
      <c r="C165" s="142"/>
      <c r="D165" s="92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142"/>
      <c r="C166" s="142"/>
      <c r="D166" s="92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142"/>
      <c r="C167" s="142"/>
      <c r="D167" s="92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142"/>
      <c r="C168" s="142"/>
      <c r="D168" s="92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</row>
    <row r="169" spans="2:17">
      <c r="B169" s="142"/>
      <c r="C169" s="142"/>
      <c r="D169" s="92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</row>
    <row r="170" spans="2:17">
      <c r="B170" s="142"/>
      <c r="C170" s="142"/>
      <c r="D170" s="92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</row>
    <row r="171" spans="2:17">
      <c r="B171" s="142"/>
      <c r="C171" s="142"/>
      <c r="D171" s="92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</row>
    <row r="172" spans="2:17">
      <c r="B172" s="142"/>
      <c r="C172" s="142"/>
      <c r="D172" s="92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</row>
    <row r="173" spans="2:17">
      <c r="B173" s="142"/>
      <c r="C173" s="142"/>
      <c r="D173" s="92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</row>
    <row r="174" spans="2:17">
      <c r="B174" s="142"/>
      <c r="C174" s="142"/>
      <c r="D174" s="92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</row>
    <row r="175" spans="2:17">
      <c r="B175" s="142"/>
      <c r="C175" s="142"/>
      <c r="D175" s="92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</row>
    <row r="176" spans="2:17">
      <c r="B176" s="142"/>
      <c r="C176" s="142"/>
      <c r="D176" s="92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</row>
    <row r="177" spans="2:17">
      <c r="B177" s="142"/>
      <c r="C177" s="142"/>
      <c r="D177" s="92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</row>
    <row r="178" spans="2:17">
      <c r="B178" s="142"/>
      <c r="C178" s="142"/>
      <c r="D178" s="92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</row>
    <row r="179" spans="2:17">
      <c r="B179" s="142"/>
      <c r="C179" s="142"/>
      <c r="D179" s="92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</row>
    <row r="180" spans="2:17">
      <c r="B180" s="142"/>
      <c r="C180" s="142"/>
      <c r="D180" s="92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</row>
    <row r="181" spans="2:17">
      <c r="B181" s="142"/>
      <c r="C181" s="142"/>
      <c r="D181" s="92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</row>
    <row r="182" spans="2:17">
      <c r="B182" s="142"/>
      <c r="C182" s="142"/>
      <c r="D182" s="92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</row>
    <row r="183" spans="2:17">
      <c r="B183" s="142"/>
      <c r="C183" s="142"/>
      <c r="D183" s="92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</row>
    <row r="184" spans="2:17">
      <c r="B184" s="142"/>
      <c r="C184" s="142"/>
      <c r="D184" s="92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</row>
    <row r="185" spans="2:17">
      <c r="B185" s="142"/>
      <c r="C185" s="142"/>
      <c r="D185" s="92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</row>
    <row r="186" spans="2:17">
      <c r="B186" s="142"/>
      <c r="C186" s="142"/>
      <c r="D186" s="92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</row>
    <row r="187" spans="2:17">
      <c r="B187" s="142"/>
      <c r="C187" s="142"/>
      <c r="D187" s="92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</row>
    <row r="188" spans="2:17">
      <c r="B188" s="142"/>
      <c r="C188" s="142"/>
      <c r="D188" s="92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</row>
    <row r="189" spans="2:17">
      <c r="B189" s="142"/>
      <c r="C189" s="142"/>
      <c r="D189" s="92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</row>
    <row r="190" spans="2:17">
      <c r="B190" s="142"/>
      <c r="C190" s="142"/>
      <c r="D190" s="92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</row>
    <row r="191" spans="2:17">
      <c r="B191" s="142"/>
      <c r="C191" s="142"/>
      <c r="D191" s="92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</row>
    <row r="192" spans="2:17">
      <c r="B192" s="142"/>
      <c r="C192" s="142"/>
      <c r="D192" s="92"/>
      <c r="E192" s="246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</row>
    <row r="193" spans="2:17">
      <c r="B193" s="142"/>
      <c r="C193" s="142"/>
      <c r="D193" s="92"/>
      <c r="E193" s="246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</row>
    <row r="194" spans="2:17">
      <c r="B194" s="142"/>
      <c r="C194" s="142"/>
      <c r="D194" s="92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</row>
    <row r="195" spans="2:17">
      <c r="B195" s="142"/>
      <c r="C195" s="142"/>
      <c r="D195" s="92"/>
      <c r="E195" s="246"/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</row>
    <row r="196" spans="2:17">
      <c r="B196" s="142"/>
      <c r="C196" s="142"/>
      <c r="D196" s="92"/>
      <c r="E196" s="246"/>
      <c r="F196" s="246"/>
      <c r="G196" s="246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</row>
    <row r="197" spans="2:17">
      <c r="B197" s="142"/>
      <c r="C197" s="142"/>
      <c r="D197" s="92"/>
      <c r="E197" s="246"/>
      <c r="F197" s="246"/>
      <c r="G197" s="246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</row>
    <row r="198" spans="2:17">
      <c r="B198" s="142"/>
      <c r="C198" s="142"/>
      <c r="D198" s="92"/>
      <c r="E198" s="246"/>
      <c r="F198" s="246"/>
      <c r="G198" s="246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</row>
    <row r="199" spans="2:17">
      <c r="B199" s="142"/>
      <c r="C199" s="142"/>
      <c r="D199" s="92"/>
      <c r="E199" s="246"/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</row>
    <row r="200" spans="2:17">
      <c r="B200" s="142"/>
      <c r="C200" s="142"/>
      <c r="D200" s="92"/>
      <c r="E200" s="246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</row>
    <row r="201" spans="2:17">
      <c r="B201" s="142"/>
      <c r="C201" s="142"/>
      <c r="D201" s="92"/>
      <c r="E201" s="246"/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</row>
    <row r="202" spans="2:17">
      <c r="B202" s="142"/>
      <c r="C202" s="142"/>
      <c r="D202" s="92"/>
      <c r="E202" s="246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</row>
    <row r="203" spans="2:17">
      <c r="B203" s="142"/>
      <c r="C203" s="142"/>
      <c r="D203" s="92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</row>
    <row r="204" spans="2:17">
      <c r="B204" s="142"/>
      <c r="C204" s="142"/>
      <c r="D204" s="92"/>
      <c r="E204" s="246"/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</row>
    <row r="205" spans="2:17">
      <c r="B205" s="142"/>
      <c r="C205" s="142"/>
      <c r="D205" s="92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</row>
    <row r="206" spans="2:17">
      <c r="B206" s="142"/>
      <c r="C206" s="142"/>
      <c r="D206" s="92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</row>
    <row r="207" spans="2:17">
      <c r="B207" s="142"/>
      <c r="C207" s="142"/>
      <c r="D207" s="92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</row>
    <row r="208" spans="2:17">
      <c r="B208" s="142"/>
      <c r="C208" s="142"/>
      <c r="D208" s="92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</row>
    <row r="209" spans="2:17">
      <c r="B209" s="142"/>
      <c r="C209" s="142"/>
      <c r="D209" s="92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</row>
    <row r="210" spans="2:17">
      <c r="B210" s="142"/>
      <c r="C210" s="142"/>
      <c r="D210" s="92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</row>
    <row r="211" spans="2:17">
      <c r="B211" s="142"/>
      <c r="C211" s="142"/>
      <c r="D211" s="92"/>
      <c r="E211" s="246"/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</row>
    <row r="212" spans="2:17">
      <c r="B212" s="142"/>
      <c r="C212" s="142"/>
      <c r="D212" s="92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</row>
    <row r="213" spans="2:17">
      <c r="B213" s="142"/>
      <c r="C213" s="142"/>
      <c r="D213" s="92"/>
      <c r="E213" s="246"/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</row>
    <row r="214" spans="2:17">
      <c r="B214" s="142"/>
      <c r="C214" s="142"/>
      <c r="D214" s="92"/>
      <c r="E214" s="246"/>
      <c r="F214" s="246"/>
      <c r="G214" s="246"/>
      <c r="H214" s="246"/>
      <c r="I214" s="246"/>
      <c r="J214" s="246"/>
      <c r="K214" s="246"/>
      <c r="L214" s="246"/>
      <c r="M214" s="246"/>
      <c r="N214" s="246"/>
      <c r="O214" s="246"/>
      <c r="P214" s="246"/>
      <c r="Q214" s="246"/>
    </row>
    <row r="215" spans="2:17">
      <c r="B215" s="142"/>
      <c r="C215" s="142"/>
      <c r="D215" s="92"/>
      <c r="E215" s="246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</row>
    <row r="216" spans="2:17">
      <c r="B216" s="142"/>
      <c r="C216" s="142"/>
      <c r="D216" s="92"/>
      <c r="E216" s="246"/>
      <c r="F216" s="246"/>
      <c r="G216" s="246"/>
      <c r="H216" s="246"/>
      <c r="I216" s="246"/>
      <c r="J216" s="246"/>
      <c r="K216" s="246"/>
      <c r="L216" s="246"/>
      <c r="M216" s="246"/>
      <c r="N216" s="246"/>
      <c r="O216" s="246"/>
      <c r="P216" s="246"/>
      <c r="Q216" s="246"/>
    </row>
    <row r="217" spans="2:17">
      <c r="B217" s="142"/>
      <c r="C217" s="142"/>
      <c r="D217" s="92"/>
      <c r="E217" s="246"/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</row>
    <row r="218" spans="2:17">
      <c r="B218" s="142"/>
      <c r="C218" s="142"/>
      <c r="D218" s="92"/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</row>
    <row r="219" spans="2:17">
      <c r="B219" s="142"/>
      <c r="C219" s="142"/>
      <c r="D219" s="92"/>
      <c r="E219" s="246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</row>
    <row r="220" spans="2:17">
      <c r="B220" s="142"/>
      <c r="C220" s="142"/>
      <c r="D220" s="92"/>
      <c r="E220" s="246"/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</row>
    <row r="221" spans="2:17">
      <c r="B221" s="142"/>
      <c r="C221" s="142"/>
      <c r="D221" s="92"/>
      <c r="E221" s="246"/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</row>
    <row r="222" spans="2:17">
      <c r="B222" s="142"/>
      <c r="C222" s="142"/>
      <c r="D222" s="92"/>
      <c r="E222" s="246"/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</row>
    <row r="223" spans="2:17">
      <c r="B223" s="142"/>
      <c r="C223" s="142"/>
      <c r="D223" s="92"/>
      <c r="E223" s="246"/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</row>
    <row r="224" spans="2:17">
      <c r="B224" s="142"/>
      <c r="C224" s="142"/>
      <c r="D224" s="92"/>
      <c r="E224" s="246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</row>
    <row r="225" spans="2:17">
      <c r="B225" s="142"/>
      <c r="C225" s="142"/>
      <c r="D225" s="92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</row>
    <row r="226" spans="2:17">
      <c r="B226" s="142"/>
      <c r="C226" s="142"/>
      <c r="D226" s="92"/>
      <c r="E226" s="246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</row>
    <row r="227" spans="2:17">
      <c r="B227" s="142"/>
      <c r="C227" s="142"/>
      <c r="D227" s="92"/>
      <c r="E227" s="246"/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</row>
    <row r="228" spans="2:17">
      <c r="B228" s="142"/>
      <c r="C228" s="142"/>
      <c r="D228" s="92"/>
      <c r="E228" s="246"/>
      <c r="F228" s="246"/>
      <c r="G228" s="246"/>
      <c r="H228" s="246"/>
      <c r="I228" s="246"/>
      <c r="J228" s="246"/>
      <c r="K228" s="246"/>
      <c r="L228" s="246"/>
      <c r="M228" s="246"/>
      <c r="N228" s="246"/>
      <c r="O228" s="246"/>
      <c r="P228" s="246"/>
      <c r="Q228" s="246"/>
    </row>
    <row r="229" spans="2:17">
      <c r="B229" s="142"/>
      <c r="C229" s="142"/>
      <c r="D229" s="92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</row>
    <row r="230" spans="2:17">
      <c r="B230" s="142"/>
      <c r="C230" s="142"/>
      <c r="D230" s="92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</row>
    <row r="231" spans="2:17">
      <c r="B231" s="142"/>
      <c r="C231" s="142"/>
      <c r="D231" s="92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</row>
    <row r="232" spans="2:17">
      <c r="B232" s="142"/>
      <c r="C232" s="142"/>
      <c r="D232" s="92"/>
      <c r="E232" s="246"/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6"/>
    </row>
    <row r="233" spans="2:17">
      <c r="B233" s="142"/>
      <c r="C233" s="142"/>
      <c r="D233" s="92"/>
      <c r="E233" s="246"/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</row>
    <row r="234" spans="2:17">
      <c r="B234" s="142"/>
      <c r="C234" s="142"/>
      <c r="D234" s="92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</row>
    <row r="235" spans="2:17">
      <c r="B235" s="142"/>
      <c r="C235" s="142"/>
      <c r="D235" s="92"/>
      <c r="E235" s="246"/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</row>
    <row r="236" spans="2:17">
      <c r="B236" s="142"/>
      <c r="C236" s="142"/>
      <c r="D236" s="92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  <c r="Q236" s="246"/>
    </row>
    <row r="237" spans="2:17">
      <c r="B237" s="142"/>
      <c r="C237" s="142"/>
      <c r="D237" s="92"/>
      <c r="E237" s="246"/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  <c r="P237" s="246"/>
      <c r="Q237" s="246"/>
    </row>
    <row r="238" spans="2:17">
      <c r="B238" s="142"/>
      <c r="C238" s="142"/>
      <c r="D238" s="92"/>
      <c r="E238" s="246"/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</row>
    <row r="239" spans="2:17">
      <c r="B239" s="142"/>
      <c r="C239" s="142"/>
      <c r="D239" s="92"/>
      <c r="E239" s="246"/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</row>
    <row r="240" spans="2:17">
      <c r="B240" s="142"/>
      <c r="C240" s="142"/>
      <c r="D240" s="92"/>
      <c r="E240" s="246"/>
      <c r="F240" s="246"/>
      <c r="G240" s="246"/>
      <c r="H240" s="246"/>
      <c r="I240" s="246"/>
      <c r="J240" s="246"/>
      <c r="K240" s="246"/>
      <c r="L240" s="246"/>
      <c r="M240" s="246"/>
      <c r="N240" s="246"/>
      <c r="O240" s="246"/>
      <c r="P240" s="246"/>
      <c r="Q240" s="246"/>
    </row>
    <row r="241" spans="2:17">
      <c r="B241" s="142"/>
      <c r="C241" s="142"/>
      <c r="D241" s="92"/>
      <c r="E241" s="246"/>
      <c r="F241" s="246"/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</row>
    <row r="242" spans="2:17">
      <c r="B242" s="142"/>
      <c r="C242" s="142"/>
      <c r="D242" s="92"/>
      <c r="E242" s="246"/>
      <c r="F242" s="246"/>
      <c r="G242" s="246"/>
      <c r="H242" s="246"/>
      <c r="I242" s="246"/>
      <c r="J242" s="246"/>
      <c r="K242" s="246"/>
      <c r="L242" s="246"/>
      <c r="M242" s="246"/>
      <c r="N242" s="246"/>
      <c r="O242" s="246"/>
      <c r="P242" s="246"/>
      <c r="Q242" s="246"/>
    </row>
    <row r="243" spans="2:17">
      <c r="B243" s="142"/>
      <c r="C243" s="142"/>
      <c r="D243" s="92"/>
      <c r="E243" s="246"/>
      <c r="F243" s="24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</row>
    <row r="244" spans="2:17">
      <c r="B244" s="142"/>
      <c r="C244" s="142"/>
      <c r="D244" s="92"/>
      <c r="E244" s="246"/>
      <c r="F244" s="246"/>
      <c r="G244" s="246"/>
      <c r="H244" s="246"/>
      <c r="I244" s="246"/>
      <c r="J244" s="246"/>
      <c r="K244" s="246"/>
      <c r="L244" s="246"/>
      <c r="M244" s="246"/>
      <c r="N244" s="246"/>
      <c r="O244" s="246"/>
      <c r="P244" s="246"/>
      <c r="Q244" s="246"/>
    </row>
    <row r="245" spans="2:17">
      <c r="B245" s="142"/>
      <c r="C245" s="142"/>
      <c r="D245" s="92"/>
      <c r="E245" s="246"/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baseColWidth="10" defaultColWidth="9.1640625" defaultRowHeight="14" outlineLevelRow="1"/>
  <cols>
    <col min="1" max="1" width="66" style="9" bestFit="1" customWidth="1"/>
    <col min="2" max="2" width="19" style="163" customWidth="1"/>
    <col min="3" max="3" width="19.5" style="163" customWidth="1"/>
    <col min="4" max="4" width="9.83203125" style="103" customWidth="1"/>
    <col min="5" max="5" width="18.5" style="163" customWidth="1"/>
    <col min="6" max="6" width="17.6640625" style="163" customWidth="1"/>
    <col min="7" max="7" width="9.1640625" style="103" customWidth="1"/>
    <col min="8" max="8" width="16" style="163" bestFit="1" customWidth="1"/>
    <col min="9" max="16384" width="9.1640625" style="9"/>
  </cols>
  <sheetData>
    <row r="2" spans="1:19" ht="19">
      <c r="A2" s="5" t="s">
        <v>66</v>
      </c>
      <c r="B2" s="3"/>
      <c r="C2" s="3"/>
      <c r="D2" s="3"/>
      <c r="E2" s="3"/>
      <c r="F2" s="3"/>
      <c r="G2" s="3"/>
      <c r="H2" s="3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>
      <c r="A3" s="213"/>
    </row>
    <row r="4" spans="1:19">
      <c r="B4" s="142"/>
      <c r="C4" s="142"/>
      <c r="D4" s="92"/>
      <c r="E4" s="142"/>
      <c r="F4" s="142"/>
      <c r="G4" s="92"/>
      <c r="H4" s="142"/>
      <c r="I4" s="246"/>
      <c r="J4" s="246"/>
      <c r="K4" s="246"/>
      <c r="L4" s="246"/>
      <c r="M4" s="246"/>
      <c r="N4" s="246"/>
      <c r="O4" s="246"/>
      <c r="P4" s="246"/>
      <c r="Q4" s="246"/>
    </row>
    <row r="5" spans="1:19" s="82" customFormat="1">
      <c r="B5" s="215"/>
      <c r="C5" s="215"/>
      <c r="D5" s="176"/>
      <c r="E5" s="215"/>
      <c r="F5" s="215"/>
      <c r="G5" s="176"/>
      <c r="H5" s="82" t="str">
        <f>VALVAL</f>
        <v>млрд. одиниць</v>
      </c>
    </row>
    <row r="6" spans="1:19" s="161" customFormat="1">
      <c r="A6" s="187"/>
      <c r="B6" s="257">
        <v>44561</v>
      </c>
      <c r="C6" s="258"/>
      <c r="D6" s="259"/>
      <c r="E6" s="257">
        <v>44620</v>
      </c>
      <c r="F6" s="258"/>
      <c r="G6" s="259"/>
      <c r="H6" s="17"/>
    </row>
    <row r="7" spans="1:19" s="21" customFormat="1">
      <c r="A7" s="93"/>
      <c r="B7" s="72" t="s">
        <v>159</v>
      </c>
      <c r="C7" s="72" t="s">
        <v>162</v>
      </c>
      <c r="D7" s="243" t="s">
        <v>180</v>
      </c>
      <c r="E7" s="72" t="s">
        <v>159</v>
      </c>
      <c r="F7" s="72" t="s">
        <v>162</v>
      </c>
      <c r="G7" s="243" t="s">
        <v>180</v>
      </c>
      <c r="H7" s="72" t="s">
        <v>61</v>
      </c>
    </row>
    <row r="8" spans="1:19" s="121" customFormat="1" ht="16">
      <c r="A8" s="19" t="s">
        <v>144</v>
      </c>
      <c r="B8" s="95">
        <f t="shared" ref="B8:H8" si="0">SUM(B9:B18)</f>
        <v>97.954450442069998</v>
      </c>
      <c r="C8" s="95">
        <f t="shared" si="0"/>
        <v>2672.0210900444799</v>
      </c>
      <c r="D8" s="53">
        <f t="shared" si="0"/>
        <v>0.99999899999999997</v>
      </c>
      <c r="E8" s="95">
        <f t="shared" si="0"/>
        <v>93.320295901530002</v>
      </c>
      <c r="F8" s="95">
        <f t="shared" si="0"/>
        <v>2730.0759245751401</v>
      </c>
      <c r="G8" s="53">
        <f t="shared" si="0"/>
        <v>1</v>
      </c>
      <c r="H8" s="137">
        <f t="shared" si="0"/>
        <v>-1.0000000000002954E-6</v>
      </c>
    </row>
    <row r="9" spans="1:19" s="26" customFormat="1">
      <c r="A9" s="98" t="s">
        <v>24</v>
      </c>
      <c r="B9" s="24">
        <v>2.0492385960000001E-2</v>
      </c>
      <c r="C9" s="24">
        <v>0.55899540264000003</v>
      </c>
      <c r="D9" s="199">
        <v>2.0900000000000001E-4</v>
      </c>
      <c r="E9" s="24">
        <v>2.0614518120000001E-2</v>
      </c>
      <c r="F9" s="24">
        <v>0.60307566617999997</v>
      </c>
      <c r="G9" s="199">
        <v>2.2100000000000001E-4</v>
      </c>
      <c r="H9" s="24">
        <v>1.2E-5</v>
      </c>
    </row>
    <row r="10" spans="1:19">
      <c r="A10" s="189" t="s">
        <v>110</v>
      </c>
      <c r="B10" s="223">
        <v>33.730609348919998</v>
      </c>
      <c r="C10" s="223">
        <v>920.11030794174997</v>
      </c>
      <c r="D10" s="167">
        <v>0.34434999999999999</v>
      </c>
      <c r="E10" s="223">
        <v>33.129858566140001</v>
      </c>
      <c r="F10" s="223">
        <v>969.21069936657</v>
      </c>
      <c r="G10" s="167">
        <v>0.35501199999999999</v>
      </c>
      <c r="H10" s="223">
        <v>1.0662E-2</v>
      </c>
      <c r="I10" s="246"/>
      <c r="J10" s="246"/>
      <c r="K10" s="246"/>
      <c r="L10" s="246"/>
      <c r="M10" s="246"/>
      <c r="N10" s="246"/>
      <c r="O10" s="246"/>
      <c r="P10" s="246"/>
      <c r="Q10" s="246"/>
    </row>
    <row r="11" spans="1:19">
      <c r="A11" s="189" t="s">
        <v>1</v>
      </c>
      <c r="B11" s="223">
        <v>13.173616117950001</v>
      </c>
      <c r="C11" s="223">
        <v>359.35253518822998</v>
      </c>
      <c r="D11" s="167">
        <v>0.134487</v>
      </c>
      <c r="E11" s="223">
        <v>12.74346760693</v>
      </c>
      <c r="F11" s="223">
        <v>372.80887049414002</v>
      </c>
      <c r="G11" s="167">
        <v>0.13655600000000001</v>
      </c>
      <c r="H11" s="223">
        <v>2.0690000000000001E-3</v>
      </c>
      <c r="I11" s="246"/>
      <c r="J11" s="246"/>
      <c r="K11" s="246"/>
      <c r="L11" s="246"/>
      <c r="M11" s="246"/>
      <c r="N11" s="246"/>
      <c r="O11" s="246"/>
      <c r="P11" s="246"/>
      <c r="Q11" s="246"/>
    </row>
    <row r="12" spans="1:19">
      <c r="A12" s="189" t="s">
        <v>13</v>
      </c>
      <c r="B12" s="223">
        <v>14.5052050852</v>
      </c>
      <c r="C12" s="223">
        <v>395.67588535532002</v>
      </c>
      <c r="D12" s="167">
        <v>0.14808099999999999</v>
      </c>
      <c r="E12" s="223">
        <v>14.393868650370001</v>
      </c>
      <c r="F12" s="223">
        <v>421.09118797969001</v>
      </c>
      <c r="G12" s="167">
        <v>0.15424199999999999</v>
      </c>
      <c r="H12" s="223">
        <v>6.1599999999999997E-3</v>
      </c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9">
      <c r="A13" s="189" t="s">
        <v>14</v>
      </c>
      <c r="B13" s="223">
        <v>36.025715465269997</v>
      </c>
      <c r="C13" s="223">
        <v>982.71667160058996</v>
      </c>
      <c r="D13" s="167">
        <v>0.36778</v>
      </c>
      <c r="E13" s="223">
        <v>32.533348560219999</v>
      </c>
      <c r="F13" s="223">
        <v>951.75985879991003</v>
      </c>
      <c r="G13" s="167">
        <v>0.34861999999999999</v>
      </c>
      <c r="H13" s="223">
        <v>-1.916E-2</v>
      </c>
      <c r="I13" s="246"/>
      <c r="J13" s="246"/>
      <c r="K13" s="246"/>
      <c r="L13" s="246"/>
      <c r="M13" s="246"/>
      <c r="N13" s="246"/>
      <c r="O13" s="246"/>
      <c r="P13" s="246"/>
      <c r="Q13" s="246"/>
    </row>
    <row r="14" spans="1:19">
      <c r="A14" s="189" t="s">
        <v>98</v>
      </c>
      <c r="B14" s="223">
        <v>0.49881203877000002</v>
      </c>
      <c r="C14" s="223">
        <v>13.60669455595</v>
      </c>
      <c r="D14" s="167">
        <v>5.0920000000000002E-3</v>
      </c>
      <c r="E14" s="223">
        <v>0.49913799975000001</v>
      </c>
      <c r="F14" s="223">
        <v>14.602232268650001</v>
      </c>
      <c r="G14" s="167">
        <v>5.3489999999999996E-3</v>
      </c>
      <c r="H14" s="223">
        <v>2.5599999999999999E-4</v>
      </c>
      <c r="I14" s="246"/>
      <c r="J14" s="246"/>
      <c r="K14" s="246"/>
      <c r="L14" s="246"/>
      <c r="M14" s="246"/>
      <c r="N14" s="246"/>
      <c r="O14" s="246"/>
      <c r="P14" s="246"/>
      <c r="Q14" s="246"/>
    </row>
    <row r="15" spans="1:19">
      <c r="B15" s="142"/>
      <c r="C15" s="142"/>
      <c r="D15" s="92"/>
      <c r="E15" s="142"/>
      <c r="F15" s="142"/>
      <c r="G15" s="92"/>
      <c r="H15" s="142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9">
      <c r="B16" s="142"/>
      <c r="C16" s="142"/>
      <c r="D16" s="92"/>
      <c r="E16" s="142"/>
      <c r="F16" s="142"/>
      <c r="G16" s="92"/>
      <c r="H16" s="142"/>
      <c r="I16" s="246"/>
      <c r="J16" s="246"/>
      <c r="K16" s="246"/>
      <c r="L16" s="246"/>
      <c r="M16" s="246"/>
      <c r="N16" s="246"/>
      <c r="O16" s="246"/>
      <c r="P16" s="246"/>
      <c r="Q16" s="246"/>
    </row>
    <row r="17" spans="1:19">
      <c r="B17" s="142"/>
      <c r="C17" s="142"/>
      <c r="D17" s="92"/>
      <c r="E17" s="142"/>
      <c r="F17" s="142"/>
      <c r="G17" s="92"/>
      <c r="H17" s="142"/>
      <c r="I17" s="246"/>
      <c r="J17" s="246"/>
      <c r="K17" s="246"/>
      <c r="L17" s="246"/>
      <c r="M17" s="246"/>
      <c r="N17" s="246"/>
      <c r="O17" s="246"/>
      <c r="P17" s="246"/>
      <c r="Q17" s="246"/>
    </row>
    <row r="18" spans="1:19">
      <c r="B18" s="142"/>
      <c r="C18" s="142"/>
      <c r="D18" s="92"/>
      <c r="E18" s="142"/>
      <c r="F18" s="142"/>
      <c r="G18" s="92"/>
      <c r="H18" s="142"/>
      <c r="I18" s="246"/>
      <c r="J18" s="246"/>
      <c r="K18" s="246"/>
      <c r="L18" s="246"/>
      <c r="M18" s="246"/>
      <c r="N18" s="246"/>
      <c r="O18" s="246"/>
      <c r="P18" s="246"/>
      <c r="Q18" s="246"/>
    </row>
    <row r="19" spans="1:19">
      <c r="B19" s="142"/>
      <c r="C19" s="142"/>
      <c r="D19" s="92"/>
      <c r="E19" s="142"/>
      <c r="F19" s="142"/>
      <c r="G19" s="92"/>
      <c r="H19" s="142"/>
      <c r="I19" s="246"/>
      <c r="J19" s="246"/>
      <c r="K19" s="246"/>
      <c r="L19" s="246"/>
      <c r="M19" s="246"/>
      <c r="N19" s="246"/>
      <c r="O19" s="246"/>
      <c r="P19" s="246"/>
      <c r="Q19" s="246"/>
    </row>
    <row r="20" spans="1:19">
      <c r="B20" s="142"/>
      <c r="C20" s="142"/>
      <c r="D20" s="92"/>
      <c r="E20" s="142"/>
      <c r="F20" s="142"/>
      <c r="G20" s="92"/>
      <c r="H20" s="142"/>
      <c r="I20" s="246"/>
      <c r="J20" s="246"/>
      <c r="K20" s="246"/>
      <c r="L20" s="246"/>
      <c r="M20" s="246"/>
      <c r="N20" s="246"/>
      <c r="O20" s="246"/>
      <c r="P20" s="246"/>
      <c r="Q20" s="246"/>
    </row>
    <row r="21" spans="1:19">
      <c r="B21" s="142"/>
      <c r="C21" s="142"/>
      <c r="D21" s="92"/>
      <c r="E21" s="142"/>
      <c r="F21" s="142"/>
      <c r="G21" s="92"/>
      <c r="H21" s="82" t="str">
        <f>VALVAL</f>
        <v>млрд. одиниць</v>
      </c>
      <c r="I21" s="246"/>
      <c r="J21" s="246"/>
      <c r="K21" s="246"/>
      <c r="L21" s="246"/>
      <c r="M21" s="246"/>
      <c r="N21" s="246"/>
      <c r="O21" s="246"/>
      <c r="P21" s="246"/>
      <c r="Q21" s="246"/>
    </row>
    <row r="22" spans="1:19">
      <c r="A22" s="187"/>
      <c r="B22" s="257">
        <v>44561</v>
      </c>
      <c r="C22" s="258"/>
      <c r="D22" s="259"/>
      <c r="E22" s="257">
        <v>44620</v>
      </c>
      <c r="F22" s="258"/>
      <c r="G22" s="259"/>
      <c r="H22" s="17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</row>
    <row r="23" spans="1:19" s="125" customFormat="1">
      <c r="A23" s="192"/>
      <c r="B23" s="201" t="s">
        <v>159</v>
      </c>
      <c r="C23" s="201" t="s">
        <v>162</v>
      </c>
      <c r="D23" s="157" t="s">
        <v>180</v>
      </c>
      <c r="E23" s="201" t="s">
        <v>159</v>
      </c>
      <c r="F23" s="201" t="s">
        <v>162</v>
      </c>
      <c r="G23" s="157" t="s">
        <v>180</v>
      </c>
      <c r="H23" s="201" t="s">
        <v>61</v>
      </c>
      <c r="I23" s="117"/>
      <c r="J23" s="117"/>
      <c r="K23" s="117"/>
      <c r="L23" s="117"/>
      <c r="M23" s="117"/>
      <c r="N23" s="117"/>
      <c r="O23" s="117"/>
      <c r="P23" s="117"/>
      <c r="Q23" s="117"/>
    </row>
    <row r="24" spans="1:19" s="231" customFormat="1" ht="15">
      <c r="A24" s="209" t="s">
        <v>144</v>
      </c>
      <c r="B24" s="68">
        <f t="shared" ref="B24:H24" si="1">B$25+B$32</f>
        <v>97.954450442069998</v>
      </c>
      <c r="C24" s="68">
        <f t="shared" si="1"/>
        <v>2672.0210900444804</v>
      </c>
      <c r="D24" s="253">
        <f t="shared" si="1"/>
        <v>0.99999899999999997</v>
      </c>
      <c r="E24" s="68">
        <f t="shared" si="1"/>
        <v>93.320295901530017</v>
      </c>
      <c r="F24" s="68">
        <f t="shared" si="1"/>
        <v>2730.0759245751397</v>
      </c>
      <c r="G24" s="253">
        <f t="shared" si="1"/>
        <v>0.99999899999999997</v>
      </c>
      <c r="H24" s="239">
        <f t="shared" si="1"/>
        <v>0</v>
      </c>
      <c r="I24" s="224"/>
      <c r="J24" s="224"/>
      <c r="K24" s="224"/>
      <c r="L24" s="224"/>
      <c r="M24" s="224"/>
      <c r="N24" s="224"/>
      <c r="O24" s="224"/>
      <c r="P24" s="224"/>
      <c r="Q24" s="224"/>
    </row>
    <row r="25" spans="1:19" s="39" customFormat="1" ht="15">
      <c r="A25" s="164" t="s">
        <v>63</v>
      </c>
      <c r="B25" s="44">
        <f t="shared" ref="B25:H25" si="2">SUM(B$26:B$31)</f>
        <v>86.614317677069991</v>
      </c>
      <c r="C25" s="44">
        <f t="shared" si="2"/>
        <v>2362.6826804546604</v>
      </c>
      <c r="D25" s="240">
        <f t="shared" si="2"/>
        <v>0.88422999999999996</v>
      </c>
      <c r="E25" s="44">
        <f t="shared" si="2"/>
        <v>82.246535786510009</v>
      </c>
      <c r="F25" s="44">
        <f t="shared" si="2"/>
        <v>2406.1141797857795</v>
      </c>
      <c r="G25" s="240">
        <f t="shared" si="2"/>
        <v>0.88133600000000001</v>
      </c>
      <c r="H25" s="62">
        <f t="shared" si="2"/>
        <v>-2.8949999999999974E-3</v>
      </c>
      <c r="I25" s="28"/>
      <c r="J25" s="28"/>
      <c r="K25" s="28"/>
      <c r="L25" s="28"/>
      <c r="M25" s="28"/>
      <c r="N25" s="28"/>
      <c r="O25" s="28"/>
      <c r="P25" s="28"/>
      <c r="Q25" s="28"/>
    </row>
    <row r="26" spans="1:19" s="127" customFormat="1" outlineLevel="1">
      <c r="A26" s="221" t="s">
        <v>24</v>
      </c>
      <c r="B26" s="170">
        <v>2.0492385960000001E-2</v>
      </c>
      <c r="C26" s="170">
        <v>0.55899540264000003</v>
      </c>
      <c r="D26" s="111">
        <v>2.0900000000000001E-4</v>
      </c>
      <c r="E26" s="170">
        <v>2.0614518120000001E-2</v>
      </c>
      <c r="F26" s="170">
        <v>0.60307566617999997</v>
      </c>
      <c r="G26" s="111">
        <v>2.2100000000000001E-4</v>
      </c>
      <c r="H26" s="170">
        <v>1.2E-5</v>
      </c>
      <c r="I26" s="120"/>
      <c r="J26" s="120"/>
      <c r="K26" s="120"/>
      <c r="L26" s="120"/>
      <c r="M26" s="120"/>
      <c r="N26" s="120"/>
      <c r="O26" s="120"/>
      <c r="P26" s="120"/>
      <c r="Q26" s="120"/>
    </row>
    <row r="27" spans="1:19" outlineLevel="1">
      <c r="A27" s="166" t="s">
        <v>110</v>
      </c>
      <c r="B27" s="223">
        <v>30.29759824484</v>
      </c>
      <c r="C27" s="223">
        <v>826.46394444243003</v>
      </c>
      <c r="D27" s="167">
        <v>0.30930299999999999</v>
      </c>
      <c r="E27" s="223">
        <v>29.740815229879999</v>
      </c>
      <c r="F27" s="223">
        <v>870.06457546860997</v>
      </c>
      <c r="G27" s="167">
        <v>0.31869599999999998</v>
      </c>
      <c r="H27" s="223">
        <v>9.3930000000000003E-3</v>
      </c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9" outlineLevel="1">
      <c r="A28" s="166" t="s">
        <v>1</v>
      </c>
      <c r="B28" s="223">
        <v>12.403086281369999</v>
      </c>
      <c r="C28" s="223">
        <v>338.33386820024998</v>
      </c>
      <c r="D28" s="167">
        <v>0.12662100000000001</v>
      </c>
      <c r="E28" s="223">
        <v>11.96947444561</v>
      </c>
      <c r="F28" s="223">
        <v>350.16577795902998</v>
      </c>
      <c r="G28" s="167">
        <v>0.12826199999999999</v>
      </c>
      <c r="H28" s="223">
        <v>1.6410000000000001E-3</v>
      </c>
      <c r="I28" s="246"/>
      <c r="J28" s="246"/>
      <c r="K28" s="246"/>
      <c r="L28" s="246"/>
      <c r="M28" s="246"/>
      <c r="N28" s="246"/>
      <c r="O28" s="246"/>
      <c r="P28" s="246"/>
      <c r="Q28" s="246"/>
    </row>
    <row r="29" spans="1:19" outlineLevel="1">
      <c r="A29" s="166" t="s">
        <v>13</v>
      </c>
      <c r="B29" s="223">
        <v>8.7799867123900004</v>
      </c>
      <c r="C29" s="223">
        <v>239.50223353817</v>
      </c>
      <c r="D29" s="167">
        <v>8.9633000000000004E-2</v>
      </c>
      <c r="E29" s="223">
        <v>8.7962025885599999</v>
      </c>
      <c r="F29" s="223">
        <v>257.33202710809002</v>
      </c>
      <c r="G29" s="167">
        <v>9.4257999999999995E-2</v>
      </c>
      <c r="H29" s="223">
        <v>4.6249999999999998E-3</v>
      </c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9" outlineLevel="1">
      <c r="A30" s="166" t="s">
        <v>14</v>
      </c>
      <c r="B30" s="223">
        <v>34.61434201374</v>
      </c>
      <c r="C30" s="223">
        <v>944.21694431521996</v>
      </c>
      <c r="D30" s="167">
        <v>0.35337200000000002</v>
      </c>
      <c r="E30" s="223">
        <v>31.220291004589999</v>
      </c>
      <c r="F30" s="223">
        <v>913.34649131521996</v>
      </c>
      <c r="G30" s="167">
        <v>0.33455000000000001</v>
      </c>
      <c r="H30" s="223">
        <v>-1.8821999999999998E-2</v>
      </c>
      <c r="I30" s="246"/>
      <c r="J30" s="246"/>
      <c r="K30" s="246"/>
      <c r="L30" s="246"/>
      <c r="M30" s="246"/>
      <c r="N30" s="246"/>
      <c r="O30" s="246"/>
      <c r="P30" s="246"/>
      <c r="Q30" s="246"/>
    </row>
    <row r="31" spans="1:19" outlineLevel="1">
      <c r="A31" s="166" t="s">
        <v>98</v>
      </c>
      <c r="B31" s="223">
        <v>0.49881203877000002</v>
      </c>
      <c r="C31" s="223">
        <v>13.60669455595</v>
      </c>
      <c r="D31" s="167">
        <v>5.0920000000000002E-3</v>
      </c>
      <c r="E31" s="223">
        <v>0.49913799975000001</v>
      </c>
      <c r="F31" s="223">
        <v>14.602232268650001</v>
      </c>
      <c r="G31" s="167">
        <v>5.3489999999999996E-3</v>
      </c>
      <c r="H31" s="223">
        <v>2.5599999999999999E-4</v>
      </c>
      <c r="I31" s="246"/>
      <c r="J31" s="246"/>
      <c r="K31" s="246"/>
      <c r="L31" s="246"/>
      <c r="M31" s="246"/>
      <c r="N31" s="246"/>
      <c r="O31" s="246"/>
      <c r="P31" s="246"/>
      <c r="Q31" s="246"/>
    </row>
    <row r="32" spans="1:19" s="82" customFormat="1" ht="15">
      <c r="A32" s="79" t="s">
        <v>12</v>
      </c>
      <c r="B32" s="250">
        <f t="shared" ref="B32:H32" si="3">SUM(B$33:B$36)</f>
        <v>11.340132765</v>
      </c>
      <c r="C32" s="250">
        <f t="shared" si="3"/>
        <v>309.33840958982</v>
      </c>
      <c r="D32" s="195">
        <f t="shared" si="3"/>
        <v>0.11576900000000001</v>
      </c>
      <c r="E32" s="250">
        <f t="shared" si="3"/>
        <v>11.073760115020001</v>
      </c>
      <c r="F32" s="250">
        <f t="shared" si="3"/>
        <v>323.96174478936001</v>
      </c>
      <c r="G32" s="195">
        <f t="shared" si="3"/>
        <v>0.11866299999999999</v>
      </c>
      <c r="H32" s="250">
        <f t="shared" si="3"/>
        <v>2.895E-3</v>
      </c>
    </row>
    <row r="33" spans="1:17" outlineLevel="1">
      <c r="A33" s="166" t="s">
        <v>110</v>
      </c>
      <c r="B33" s="223">
        <v>3.4330111040800002</v>
      </c>
      <c r="C33" s="223">
        <v>93.646363499320003</v>
      </c>
      <c r="D33" s="167">
        <v>3.5047000000000002E-2</v>
      </c>
      <c r="E33" s="223">
        <v>3.3890433362599999</v>
      </c>
      <c r="F33" s="223">
        <v>99.146123897959995</v>
      </c>
      <c r="G33" s="167">
        <v>3.6316000000000001E-2</v>
      </c>
      <c r="H33" s="223">
        <v>1.2689999999999999E-3</v>
      </c>
      <c r="I33" s="246"/>
      <c r="J33" s="246"/>
      <c r="K33" s="246"/>
      <c r="L33" s="246"/>
      <c r="M33" s="246"/>
      <c r="N33" s="246"/>
      <c r="O33" s="246"/>
      <c r="P33" s="246"/>
      <c r="Q33" s="246"/>
    </row>
    <row r="34" spans="1:17" outlineLevel="1">
      <c r="A34" s="166" t="s">
        <v>1</v>
      </c>
      <c r="B34" s="223">
        <v>0.77052983657999996</v>
      </c>
      <c r="C34" s="223">
        <v>21.018666987980001</v>
      </c>
      <c r="D34" s="167">
        <v>7.8659999999999997E-3</v>
      </c>
      <c r="E34" s="223">
        <v>0.77399316131999996</v>
      </c>
      <c r="F34" s="223">
        <v>22.64309253511</v>
      </c>
      <c r="G34" s="167">
        <v>8.2939999999999993E-3</v>
      </c>
      <c r="H34" s="223">
        <v>4.28E-4</v>
      </c>
      <c r="I34" s="246"/>
      <c r="J34" s="246"/>
      <c r="K34" s="246"/>
      <c r="L34" s="246"/>
      <c r="M34" s="246"/>
      <c r="N34" s="246"/>
      <c r="O34" s="246"/>
      <c r="P34" s="246"/>
      <c r="Q34" s="246"/>
    </row>
    <row r="35" spans="1:17" outlineLevel="1">
      <c r="A35" s="166" t="s">
        <v>13</v>
      </c>
      <c r="B35" s="223">
        <v>5.7252183728099997</v>
      </c>
      <c r="C35" s="223">
        <v>156.17365181714999</v>
      </c>
      <c r="D35" s="167">
        <v>5.8448E-2</v>
      </c>
      <c r="E35" s="223">
        <v>5.59766606181</v>
      </c>
      <c r="F35" s="223">
        <v>163.75916087159999</v>
      </c>
      <c r="G35" s="167">
        <v>5.9983000000000002E-2</v>
      </c>
      <c r="H35" s="223">
        <v>1.536E-3</v>
      </c>
      <c r="I35" s="246"/>
      <c r="J35" s="246"/>
      <c r="K35" s="246"/>
      <c r="L35" s="246"/>
      <c r="M35" s="246"/>
      <c r="N35" s="246"/>
      <c r="O35" s="246"/>
      <c r="P35" s="246"/>
      <c r="Q35" s="246"/>
    </row>
    <row r="36" spans="1:17" outlineLevel="1">
      <c r="A36" s="166" t="s">
        <v>14</v>
      </c>
      <c r="B36" s="223">
        <v>1.41137345153</v>
      </c>
      <c r="C36" s="223">
        <v>38.49972728537</v>
      </c>
      <c r="D36" s="167">
        <v>1.4408000000000001E-2</v>
      </c>
      <c r="E36" s="223">
        <v>1.3130575556299999</v>
      </c>
      <c r="F36" s="223">
        <v>38.413367484689999</v>
      </c>
      <c r="G36" s="167">
        <v>1.4069999999999999E-2</v>
      </c>
      <c r="H36" s="223">
        <v>-3.3799999999999998E-4</v>
      </c>
      <c r="I36" s="246"/>
      <c r="J36" s="246"/>
      <c r="K36" s="246"/>
      <c r="L36" s="246"/>
      <c r="M36" s="246"/>
      <c r="N36" s="246"/>
      <c r="O36" s="246"/>
      <c r="P36" s="246"/>
      <c r="Q36" s="246"/>
    </row>
    <row r="37" spans="1:17">
      <c r="B37" s="142"/>
      <c r="C37" s="142"/>
      <c r="D37" s="92"/>
      <c r="E37" s="142"/>
      <c r="F37" s="142"/>
      <c r="G37" s="92"/>
      <c r="H37" s="142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1:17">
      <c r="B38" s="142"/>
      <c r="C38" s="142"/>
      <c r="D38" s="92"/>
      <c r="E38" s="142"/>
      <c r="F38" s="142"/>
      <c r="G38" s="92"/>
      <c r="H38" s="142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1:17">
      <c r="B39" s="142"/>
      <c r="C39" s="142"/>
      <c r="D39" s="92"/>
      <c r="E39" s="142"/>
      <c r="F39" s="142"/>
      <c r="G39" s="92"/>
      <c r="H39" s="142"/>
      <c r="I39" s="246"/>
      <c r="J39" s="246"/>
      <c r="K39" s="246"/>
      <c r="L39" s="246"/>
      <c r="M39" s="246"/>
      <c r="N39" s="246"/>
      <c r="O39" s="246"/>
      <c r="P39" s="246"/>
      <c r="Q39" s="246"/>
    </row>
    <row r="40" spans="1:17">
      <c r="B40" s="142"/>
      <c r="C40" s="142"/>
      <c r="D40" s="92"/>
      <c r="E40" s="142"/>
      <c r="F40" s="142"/>
      <c r="G40" s="92"/>
      <c r="H40" s="142"/>
      <c r="I40" s="246"/>
      <c r="J40" s="246"/>
      <c r="K40" s="246"/>
      <c r="L40" s="246"/>
      <c r="M40" s="246"/>
      <c r="N40" s="246"/>
      <c r="O40" s="246"/>
      <c r="P40" s="246"/>
      <c r="Q40" s="246"/>
    </row>
    <row r="41" spans="1:17">
      <c r="B41" s="142"/>
      <c r="C41" s="142"/>
      <c r="D41" s="92"/>
      <c r="E41" s="142"/>
      <c r="F41" s="142"/>
      <c r="G41" s="92"/>
      <c r="H41" s="142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1:17">
      <c r="B42" s="142"/>
      <c r="C42" s="142"/>
      <c r="D42" s="92"/>
      <c r="E42" s="142"/>
      <c r="F42" s="142"/>
      <c r="G42" s="92"/>
      <c r="H42" s="142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1:17">
      <c r="B43" s="142"/>
      <c r="C43" s="142"/>
      <c r="D43" s="92"/>
      <c r="E43" s="142"/>
      <c r="F43" s="142"/>
      <c r="G43" s="92"/>
      <c r="H43" s="142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1:17">
      <c r="B44" s="142"/>
      <c r="C44" s="142"/>
      <c r="D44" s="92"/>
      <c r="E44" s="142"/>
      <c r="F44" s="142"/>
      <c r="G44" s="92"/>
      <c r="H44" s="142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1:17">
      <c r="B45" s="142"/>
      <c r="C45" s="142"/>
      <c r="D45" s="92"/>
      <c r="E45" s="142"/>
      <c r="F45" s="142"/>
      <c r="G45" s="92"/>
      <c r="H45" s="142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1:17">
      <c r="B46" s="142"/>
      <c r="C46" s="142"/>
      <c r="D46" s="92"/>
      <c r="E46" s="142"/>
      <c r="F46" s="142"/>
      <c r="G46" s="92"/>
      <c r="H46" s="142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1:17">
      <c r="B47" s="142"/>
      <c r="C47" s="142"/>
      <c r="D47" s="92"/>
      <c r="E47" s="142"/>
      <c r="F47" s="142"/>
      <c r="G47" s="92"/>
      <c r="H47" s="142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1:17">
      <c r="B48" s="142"/>
      <c r="C48" s="142"/>
      <c r="D48" s="92"/>
      <c r="E48" s="142"/>
      <c r="F48" s="142"/>
      <c r="G48" s="92"/>
      <c r="H48" s="142"/>
      <c r="I48" s="246"/>
      <c r="J48" s="246"/>
      <c r="K48" s="246"/>
      <c r="L48" s="246"/>
      <c r="M48" s="246"/>
      <c r="N48" s="246"/>
      <c r="O48" s="246"/>
      <c r="P48" s="246"/>
      <c r="Q48" s="246"/>
    </row>
    <row r="49" spans="2:17">
      <c r="B49" s="142"/>
      <c r="C49" s="142"/>
      <c r="D49" s="92"/>
      <c r="E49" s="142"/>
      <c r="F49" s="142"/>
      <c r="G49" s="92"/>
      <c r="H49" s="142"/>
      <c r="I49" s="246"/>
      <c r="J49" s="246"/>
      <c r="K49" s="246"/>
      <c r="L49" s="246"/>
      <c r="M49" s="246"/>
      <c r="N49" s="246"/>
      <c r="O49" s="246"/>
      <c r="P49" s="246"/>
      <c r="Q49" s="246"/>
    </row>
    <row r="50" spans="2:17">
      <c r="B50" s="142"/>
      <c r="C50" s="142"/>
      <c r="D50" s="92"/>
      <c r="E50" s="142"/>
      <c r="F50" s="142"/>
      <c r="G50" s="92"/>
      <c r="H50" s="142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2:17">
      <c r="B51" s="142"/>
      <c r="C51" s="142"/>
      <c r="D51" s="92"/>
      <c r="E51" s="142"/>
      <c r="F51" s="142"/>
      <c r="G51" s="92"/>
      <c r="H51" s="142"/>
      <c r="I51" s="246"/>
      <c r="J51" s="246"/>
      <c r="K51" s="246"/>
      <c r="L51" s="246"/>
      <c r="M51" s="246"/>
      <c r="N51" s="246"/>
      <c r="O51" s="246"/>
      <c r="P51" s="246"/>
      <c r="Q51" s="246"/>
    </row>
    <row r="52" spans="2:17">
      <c r="B52" s="142"/>
      <c r="C52" s="142"/>
      <c r="D52" s="92"/>
      <c r="E52" s="142"/>
      <c r="F52" s="142"/>
      <c r="G52" s="92"/>
      <c r="H52" s="142"/>
      <c r="I52" s="246"/>
      <c r="J52" s="246"/>
      <c r="K52" s="246"/>
      <c r="L52" s="246"/>
      <c r="M52" s="246"/>
      <c r="N52" s="246"/>
      <c r="O52" s="246"/>
      <c r="P52" s="246"/>
      <c r="Q52" s="246"/>
    </row>
    <row r="53" spans="2:17">
      <c r="B53" s="142"/>
      <c r="C53" s="142"/>
      <c r="D53" s="92"/>
      <c r="E53" s="142"/>
      <c r="F53" s="142"/>
      <c r="G53" s="92"/>
      <c r="H53" s="142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2:17">
      <c r="B54" s="142"/>
      <c r="C54" s="142"/>
      <c r="D54" s="92"/>
      <c r="E54" s="142"/>
      <c r="F54" s="142"/>
      <c r="G54" s="92"/>
      <c r="H54" s="142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2:17">
      <c r="B55" s="142"/>
      <c r="C55" s="142"/>
      <c r="D55" s="92"/>
      <c r="E55" s="142"/>
      <c r="F55" s="142"/>
      <c r="G55" s="92"/>
      <c r="H55" s="142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2:17">
      <c r="B56" s="142"/>
      <c r="C56" s="142"/>
      <c r="D56" s="92"/>
      <c r="E56" s="142"/>
      <c r="F56" s="142"/>
      <c r="G56" s="92"/>
      <c r="H56" s="142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2:17">
      <c r="B57" s="142"/>
      <c r="C57" s="142"/>
      <c r="D57" s="92"/>
      <c r="E57" s="142"/>
      <c r="F57" s="142"/>
      <c r="G57" s="92"/>
      <c r="H57" s="142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2:17">
      <c r="B58" s="142"/>
      <c r="C58" s="142"/>
      <c r="D58" s="92"/>
      <c r="E58" s="142"/>
      <c r="F58" s="142"/>
      <c r="G58" s="92"/>
      <c r="H58" s="142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2:17">
      <c r="B59" s="142"/>
      <c r="C59" s="142"/>
      <c r="D59" s="92"/>
      <c r="E59" s="142"/>
      <c r="F59" s="142"/>
      <c r="G59" s="92"/>
      <c r="H59" s="142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2:17">
      <c r="B60" s="142"/>
      <c r="C60" s="142"/>
      <c r="D60" s="92"/>
      <c r="E60" s="142"/>
      <c r="F60" s="142"/>
      <c r="G60" s="92"/>
      <c r="H60" s="142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2:17">
      <c r="B61" s="142"/>
      <c r="C61" s="142"/>
      <c r="D61" s="92"/>
      <c r="E61" s="142"/>
      <c r="F61" s="142"/>
      <c r="G61" s="92"/>
      <c r="H61" s="142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2:17">
      <c r="B62" s="142"/>
      <c r="C62" s="142"/>
      <c r="D62" s="92"/>
      <c r="E62" s="142"/>
      <c r="F62" s="142"/>
      <c r="G62" s="92"/>
      <c r="H62" s="142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2:17">
      <c r="B63" s="142"/>
      <c r="C63" s="142"/>
      <c r="D63" s="92"/>
      <c r="E63" s="142"/>
      <c r="F63" s="142"/>
      <c r="G63" s="92"/>
      <c r="H63" s="142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2:17">
      <c r="B64" s="142"/>
      <c r="C64" s="142"/>
      <c r="D64" s="92"/>
      <c r="E64" s="142"/>
      <c r="F64" s="142"/>
      <c r="G64" s="92"/>
      <c r="H64" s="142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2:17">
      <c r="B65" s="142"/>
      <c r="C65" s="142"/>
      <c r="D65" s="92"/>
      <c r="E65" s="142"/>
      <c r="F65" s="142"/>
      <c r="G65" s="92"/>
      <c r="H65" s="142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2:17">
      <c r="B66" s="142"/>
      <c r="C66" s="142"/>
      <c r="D66" s="92"/>
      <c r="E66" s="142"/>
      <c r="F66" s="142"/>
      <c r="G66" s="92"/>
      <c r="H66" s="142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2:17">
      <c r="B67" s="142"/>
      <c r="C67" s="142"/>
      <c r="D67" s="92"/>
      <c r="E67" s="142"/>
      <c r="F67" s="142"/>
      <c r="G67" s="92"/>
      <c r="H67" s="142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2:17">
      <c r="B68" s="142"/>
      <c r="C68" s="142"/>
      <c r="D68" s="92"/>
      <c r="E68" s="142"/>
      <c r="F68" s="142"/>
      <c r="G68" s="92"/>
      <c r="H68" s="142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2:17">
      <c r="B69" s="142"/>
      <c r="C69" s="142"/>
      <c r="D69" s="92"/>
      <c r="E69" s="142"/>
      <c r="F69" s="142"/>
      <c r="G69" s="92"/>
      <c r="H69" s="142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2:17">
      <c r="B70" s="142"/>
      <c r="C70" s="142"/>
      <c r="D70" s="92"/>
      <c r="E70" s="142"/>
      <c r="F70" s="142"/>
      <c r="G70" s="92"/>
      <c r="H70" s="142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2:17">
      <c r="B71" s="142"/>
      <c r="C71" s="142"/>
      <c r="D71" s="92"/>
      <c r="E71" s="142"/>
      <c r="F71" s="142"/>
      <c r="G71" s="92"/>
      <c r="H71" s="142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2:17">
      <c r="B72" s="142"/>
      <c r="C72" s="142"/>
      <c r="D72" s="92"/>
      <c r="E72" s="142"/>
      <c r="F72" s="142"/>
      <c r="G72" s="92"/>
      <c r="H72" s="142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2:17">
      <c r="B73" s="142"/>
      <c r="C73" s="142"/>
      <c r="D73" s="92"/>
      <c r="E73" s="142"/>
      <c r="F73" s="142"/>
      <c r="G73" s="92"/>
      <c r="H73" s="142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2:17">
      <c r="B74" s="142"/>
      <c r="C74" s="142"/>
      <c r="D74" s="92"/>
      <c r="E74" s="142"/>
      <c r="F74" s="142"/>
      <c r="G74" s="92"/>
      <c r="H74" s="142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2:17">
      <c r="B75" s="142"/>
      <c r="C75" s="142"/>
      <c r="D75" s="92"/>
      <c r="E75" s="142"/>
      <c r="F75" s="142"/>
      <c r="G75" s="92"/>
      <c r="H75" s="142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2:17">
      <c r="B76" s="142"/>
      <c r="C76" s="142"/>
      <c r="D76" s="92"/>
      <c r="E76" s="142"/>
      <c r="F76" s="142"/>
      <c r="G76" s="92"/>
      <c r="H76" s="142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2:17">
      <c r="B77" s="142"/>
      <c r="C77" s="142"/>
      <c r="D77" s="92"/>
      <c r="E77" s="142"/>
      <c r="F77" s="142"/>
      <c r="G77" s="92"/>
      <c r="H77" s="142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2:17">
      <c r="B78" s="142"/>
      <c r="C78" s="142"/>
      <c r="D78" s="92"/>
      <c r="E78" s="142"/>
      <c r="F78" s="142"/>
      <c r="G78" s="92"/>
      <c r="H78" s="142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2:17">
      <c r="B79" s="142"/>
      <c r="C79" s="142"/>
      <c r="D79" s="92"/>
      <c r="E79" s="142"/>
      <c r="F79" s="142"/>
      <c r="G79" s="92"/>
      <c r="H79" s="142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2:17">
      <c r="B80" s="142"/>
      <c r="C80" s="142"/>
      <c r="D80" s="92"/>
      <c r="E80" s="142"/>
      <c r="F80" s="142"/>
      <c r="G80" s="92"/>
      <c r="H80" s="142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2:17">
      <c r="B81" s="142"/>
      <c r="C81" s="142"/>
      <c r="D81" s="92"/>
      <c r="E81" s="142"/>
      <c r="F81" s="142"/>
      <c r="G81" s="92"/>
      <c r="H81" s="142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2:17">
      <c r="B82" s="142"/>
      <c r="C82" s="142"/>
      <c r="D82" s="92"/>
      <c r="E82" s="142"/>
      <c r="F82" s="142"/>
      <c r="G82" s="92"/>
      <c r="H82" s="142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2:17">
      <c r="B83" s="142"/>
      <c r="C83" s="142"/>
      <c r="D83" s="92"/>
      <c r="E83" s="142"/>
      <c r="F83" s="142"/>
      <c r="G83" s="92"/>
      <c r="H83" s="142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2:17">
      <c r="B84" s="142"/>
      <c r="C84" s="142"/>
      <c r="D84" s="92"/>
      <c r="E84" s="142"/>
      <c r="F84" s="142"/>
      <c r="G84" s="92"/>
      <c r="H84" s="142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2:17">
      <c r="B85" s="142"/>
      <c r="C85" s="142"/>
      <c r="D85" s="92"/>
      <c r="E85" s="142"/>
      <c r="F85" s="142"/>
      <c r="G85" s="92"/>
      <c r="H85" s="142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2:17">
      <c r="B86" s="142"/>
      <c r="C86" s="142"/>
      <c r="D86" s="92"/>
      <c r="E86" s="142"/>
      <c r="F86" s="142"/>
      <c r="G86" s="92"/>
      <c r="H86" s="142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2:17">
      <c r="B87" s="142"/>
      <c r="C87" s="142"/>
      <c r="D87" s="92"/>
      <c r="E87" s="142"/>
      <c r="F87" s="142"/>
      <c r="G87" s="92"/>
      <c r="H87" s="142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2:17">
      <c r="B88" s="142"/>
      <c r="C88" s="142"/>
      <c r="D88" s="92"/>
      <c r="E88" s="142"/>
      <c r="F88" s="142"/>
      <c r="G88" s="92"/>
      <c r="H88" s="142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2:17">
      <c r="B89" s="142"/>
      <c r="C89" s="142"/>
      <c r="D89" s="92"/>
      <c r="E89" s="142"/>
      <c r="F89" s="142"/>
      <c r="G89" s="92"/>
      <c r="H89" s="142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2:17">
      <c r="B90" s="142"/>
      <c r="C90" s="142"/>
      <c r="D90" s="92"/>
      <c r="E90" s="142"/>
      <c r="F90" s="142"/>
      <c r="G90" s="92"/>
      <c r="H90" s="142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2:17">
      <c r="B91" s="142"/>
      <c r="C91" s="142"/>
      <c r="D91" s="92"/>
      <c r="E91" s="142"/>
      <c r="F91" s="142"/>
      <c r="G91" s="92"/>
      <c r="H91" s="142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2:17">
      <c r="B92" s="142"/>
      <c r="C92" s="142"/>
      <c r="D92" s="92"/>
      <c r="E92" s="142"/>
      <c r="F92" s="142"/>
      <c r="G92" s="92"/>
      <c r="H92" s="142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2:17">
      <c r="B93" s="142"/>
      <c r="C93" s="142"/>
      <c r="D93" s="92"/>
      <c r="E93" s="142"/>
      <c r="F93" s="142"/>
      <c r="G93" s="92"/>
      <c r="H93" s="142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2:17">
      <c r="B94" s="142"/>
      <c r="C94" s="142"/>
      <c r="D94" s="92"/>
      <c r="E94" s="142"/>
      <c r="F94" s="142"/>
      <c r="G94" s="92"/>
      <c r="H94" s="142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2:17">
      <c r="B95" s="142"/>
      <c r="C95" s="142"/>
      <c r="D95" s="92"/>
      <c r="E95" s="142"/>
      <c r="F95" s="142"/>
      <c r="G95" s="92"/>
      <c r="H95" s="142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2:17">
      <c r="B96" s="142"/>
      <c r="C96" s="142"/>
      <c r="D96" s="92"/>
      <c r="E96" s="142"/>
      <c r="F96" s="142"/>
      <c r="G96" s="92"/>
      <c r="H96" s="142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2:17">
      <c r="B97" s="142"/>
      <c r="C97" s="142"/>
      <c r="D97" s="92"/>
      <c r="E97" s="142"/>
      <c r="F97" s="142"/>
      <c r="G97" s="92"/>
      <c r="H97" s="142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2:17">
      <c r="B98" s="142"/>
      <c r="C98" s="142"/>
      <c r="D98" s="92"/>
      <c r="E98" s="142"/>
      <c r="F98" s="142"/>
      <c r="G98" s="92"/>
      <c r="H98" s="142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2:17">
      <c r="B99" s="142"/>
      <c r="C99" s="142"/>
      <c r="D99" s="92"/>
      <c r="E99" s="142"/>
      <c r="F99" s="142"/>
      <c r="G99" s="92"/>
      <c r="H99" s="142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2:17">
      <c r="B100" s="142"/>
      <c r="C100" s="142"/>
      <c r="D100" s="92"/>
      <c r="E100" s="142"/>
      <c r="F100" s="142"/>
      <c r="G100" s="92"/>
      <c r="H100" s="142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2:17">
      <c r="B101" s="142"/>
      <c r="C101" s="142"/>
      <c r="D101" s="92"/>
      <c r="E101" s="142"/>
      <c r="F101" s="142"/>
      <c r="G101" s="92"/>
      <c r="H101" s="142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2:17">
      <c r="B102" s="142"/>
      <c r="C102" s="142"/>
      <c r="D102" s="92"/>
      <c r="E102" s="142"/>
      <c r="F102" s="142"/>
      <c r="G102" s="92"/>
      <c r="H102" s="142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2:17">
      <c r="B103" s="142"/>
      <c r="C103" s="142"/>
      <c r="D103" s="92"/>
      <c r="E103" s="142"/>
      <c r="F103" s="142"/>
      <c r="G103" s="92"/>
      <c r="H103" s="142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2:17">
      <c r="B104" s="142"/>
      <c r="C104" s="142"/>
      <c r="D104" s="92"/>
      <c r="E104" s="142"/>
      <c r="F104" s="142"/>
      <c r="G104" s="92"/>
      <c r="H104" s="142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2:17">
      <c r="B105" s="142"/>
      <c r="C105" s="142"/>
      <c r="D105" s="92"/>
      <c r="E105" s="142"/>
      <c r="F105" s="142"/>
      <c r="G105" s="92"/>
      <c r="H105" s="142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2:17">
      <c r="B106" s="142"/>
      <c r="C106" s="142"/>
      <c r="D106" s="92"/>
      <c r="E106" s="142"/>
      <c r="F106" s="142"/>
      <c r="G106" s="92"/>
      <c r="H106" s="142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2:17">
      <c r="B107" s="142"/>
      <c r="C107" s="142"/>
      <c r="D107" s="92"/>
      <c r="E107" s="142"/>
      <c r="F107" s="142"/>
      <c r="G107" s="92"/>
      <c r="H107" s="142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2:17">
      <c r="B108" s="142"/>
      <c r="C108" s="142"/>
      <c r="D108" s="92"/>
      <c r="E108" s="142"/>
      <c r="F108" s="142"/>
      <c r="G108" s="92"/>
      <c r="H108" s="142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2:17">
      <c r="B109" s="142"/>
      <c r="C109" s="142"/>
      <c r="D109" s="92"/>
      <c r="E109" s="142"/>
      <c r="F109" s="142"/>
      <c r="G109" s="92"/>
      <c r="H109" s="142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2:17">
      <c r="B110" s="142"/>
      <c r="C110" s="142"/>
      <c r="D110" s="92"/>
      <c r="E110" s="142"/>
      <c r="F110" s="142"/>
      <c r="G110" s="92"/>
      <c r="H110" s="142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2:17">
      <c r="B111" s="142"/>
      <c r="C111" s="142"/>
      <c r="D111" s="92"/>
      <c r="E111" s="142"/>
      <c r="F111" s="142"/>
      <c r="G111" s="92"/>
      <c r="H111" s="142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2:17">
      <c r="B112" s="142"/>
      <c r="C112" s="142"/>
      <c r="D112" s="92"/>
      <c r="E112" s="142"/>
      <c r="F112" s="142"/>
      <c r="G112" s="92"/>
      <c r="H112" s="142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2:17">
      <c r="B113" s="142"/>
      <c r="C113" s="142"/>
      <c r="D113" s="92"/>
      <c r="E113" s="142"/>
      <c r="F113" s="142"/>
      <c r="G113" s="92"/>
      <c r="H113" s="142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2:17">
      <c r="B114" s="142"/>
      <c r="C114" s="142"/>
      <c r="D114" s="92"/>
      <c r="E114" s="142"/>
      <c r="F114" s="142"/>
      <c r="G114" s="92"/>
      <c r="H114" s="142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2:17">
      <c r="B115" s="142"/>
      <c r="C115" s="142"/>
      <c r="D115" s="92"/>
      <c r="E115" s="142"/>
      <c r="F115" s="142"/>
      <c r="G115" s="92"/>
      <c r="H115" s="142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2:17">
      <c r="B116" s="142"/>
      <c r="C116" s="142"/>
      <c r="D116" s="92"/>
      <c r="E116" s="142"/>
      <c r="F116" s="142"/>
      <c r="G116" s="92"/>
      <c r="H116" s="142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2:17">
      <c r="B117" s="142"/>
      <c r="C117" s="142"/>
      <c r="D117" s="92"/>
      <c r="E117" s="142"/>
      <c r="F117" s="142"/>
      <c r="G117" s="92"/>
      <c r="H117" s="142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2:17">
      <c r="B118" s="142"/>
      <c r="C118" s="142"/>
      <c r="D118" s="92"/>
      <c r="E118" s="142"/>
      <c r="F118" s="142"/>
      <c r="G118" s="92"/>
      <c r="H118" s="142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2:17">
      <c r="B119" s="142"/>
      <c r="C119" s="142"/>
      <c r="D119" s="92"/>
      <c r="E119" s="142"/>
      <c r="F119" s="142"/>
      <c r="G119" s="92"/>
      <c r="H119" s="142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2:17">
      <c r="B120" s="142"/>
      <c r="C120" s="142"/>
      <c r="D120" s="92"/>
      <c r="E120" s="142"/>
      <c r="F120" s="142"/>
      <c r="G120" s="92"/>
      <c r="H120" s="142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2:17">
      <c r="B121" s="142"/>
      <c r="C121" s="142"/>
      <c r="D121" s="92"/>
      <c r="E121" s="142"/>
      <c r="F121" s="142"/>
      <c r="G121" s="92"/>
      <c r="H121" s="142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2:17">
      <c r="B122" s="142"/>
      <c r="C122" s="142"/>
      <c r="D122" s="92"/>
      <c r="E122" s="142"/>
      <c r="F122" s="142"/>
      <c r="G122" s="92"/>
      <c r="H122" s="142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2:17">
      <c r="B123" s="142"/>
      <c r="C123" s="142"/>
      <c r="D123" s="92"/>
      <c r="E123" s="142"/>
      <c r="F123" s="142"/>
      <c r="G123" s="92"/>
      <c r="H123" s="142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2:17">
      <c r="B124" s="142"/>
      <c r="C124" s="142"/>
      <c r="D124" s="92"/>
      <c r="E124" s="142"/>
      <c r="F124" s="142"/>
      <c r="G124" s="92"/>
      <c r="H124" s="142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2:17">
      <c r="B125" s="142"/>
      <c r="C125" s="142"/>
      <c r="D125" s="92"/>
      <c r="E125" s="142"/>
      <c r="F125" s="142"/>
      <c r="G125" s="92"/>
      <c r="H125" s="142"/>
      <c r="I125" s="246"/>
      <c r="J125" s="246"/>
      <c r="K125" s="246"/>
      <c r="L125" s="246"/>
      <c r="M125" s="246"/>
      <c r="N125" s="246"/>
      <c r="O125" s="246"/>
      <c r="P125" s="246"/>
      <c r="Q125" s="246"/>
    </row>
    <row r="126" spans="2:17">
      <c r="B126" s="142"/>
      <c r="C126" s="142"/>
      <c r="D126" s="92"/>
      <c r="E126" s="142"/>
      <c r="F126" s="142"/>
      <c r="G126" s="92"/>
      <c r="H126" s="142"/>
      <c r="I126" s="246"/>
      <c r="J126" s="246"/>
      <c r="K126" s="246"/>
      <c r="L126" s="246"/>
      <c r="M126" s="246"/>
      <c r="N126" s="246"/>
      <c r="O126" s="246"/>
      <c r="P126" s="246"/>
      <c r="Q126" s="246"/>
    </row>
    <row r="127" spans="2:17">
      <c r="B127" s="142"/>
      <c r="C127" s="142"/>
      <c r="D127" s="92"/>
      <c r="E127" s="142"/>
      <c r="F127" s="142"/>
      <c r="G127" s="92"/>
      <c r="H127" s="142"/>
      <c r="I127" s="246"/>
      <c r="J127" s="246"/>
      <c r="K127" s="246"/>
      <c r="L127" s="246"/>
      <c r="M127" s="246"/>
      <c r="N127" s="246"/>
      <c r="O127" s="246"/>
      <c r="P127" s="246"/>
      <c r="Q127" s="246"/>
    </row>
    <row r="128" spans="2:17">
      <c r="B128" s="142"/>
      <c r="C128" s="142"/>
      <c r="D128" s="92"/>
      <c r="E128" s="142"/>
      <c r="F128" s="142"/>
      <c r="G128" s="92"/>
      <c r="H128" s="142"/>
      <c r="I128" s="246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142"/>
      <c r="C129" s="142"/>
      <c r="D129" s="92"/>
      <c r="E129" s="142"/>
      <c r="F129" s="142"/>
      <c r="G129" s="92"/>
      <c r="H129" s="142"/>
      <c r="I129" s="246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142"/>
      <c r="C130" s="142"/>
      <c r="D130" s="92"/>
      <c r="E130" s="142"/>
      <c r="F130" s="142"/>
      <c r="G130" s="92"/>
      <c r="H130" s="142"/>
      <c r="I130" s="246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142"/>
      <c r="C131" s="142"/>
      <c r="D131" s="92"/>
      <c r="E131" s="142"/>
      <c r="F131" s="142"/>
      <c r="G131" s="92"/>
      <c r="H131" s="142"/>
      <c r="I131" s="246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142"/>
      <c r="C132" s="142"/>
      <c r="D132" s="92"/>
      <c r="E132" s="142"/>
      <c r="F132" s="142"/>
      <c r="G132" s="92"/>
      <c r="H132" s="142"/>
      <c r="I132" s="246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142"/>
      <c r="C133" s="142"/>
      <c r="D133" s="92"/>
      <c r="E133" s="142"/>
      <c r="F133" s="142"/>
      <c r="G133" s="92"/>
      <c r="H133" s="142"/>
      <c r="I133" s="246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142"/>
      <c r="C134" s="142"/>
      <c r="D134" s="92"/>
      <c r="E134" s="142"/>
      <c r="F134" s="142"/>
      <c r="G134" s="92"/>
      <c r="H134" s="142"/>
      <c r="I134" s="246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142"/>
      <c r="C135" s="142"/>
      <c r="D135" s="92"/>
      <c r="E135" s="142"/>
      <c r="F135" s="142"/>
      <c r="G135" s="92"/>
      <c r="H135" s="142"/>
      <c r="I135" s="246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142"/>
      <c r="C136" s="142"/>
      <c r="D136" s="92"/>
      <c r="E136" s="142"/>
      <c r="F136" s="142"/>
      <c r="G136" s="92"/>
      <c r="H136" s="142"/>
      <c r="I136" s="246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142"/>
      <c r="C137" s="142"/>
      <c r="D137" s="92"/>
      <c r="E137" s="142"/>
      <c r="F137" s="142"/>
      <c r="G137" s="92"/>
      <c r="H137" s="142"/>
      <c r="I137" s="246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142"/>
      <c r="C138" s="142"/>
      <c r="D138" s="92"/>
      <c r="E138" s="142"/>
      <c r="F138" s="142"/>
      <c r="G138" s="92"/>
      <c r="H138" s="142"/>
      <c r="I138" s="246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142"/>
      <c r="C139" s="142"/>
      <c r="D139" s="92"/>
      <c r="E139" s="142"/>
      <c r="F139" s="142"/>
      <c r="G139" s="92"/>
      <c r="H139" s="142"/>
      <c r="I139" s="246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142"/>
      <c r="C140" s="142"/>
      <c r="D140" s="92"/>
      <c r="E140" s="142"/>
      <c r="F140" s="142"/>
      <c r="G140" s="92"/>
      <c r="H140" s="142"/>
      <c r="I140" s="246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142"/>
      <c r="C141" s="142"/>
      <c r="D141" s="92"/>
      <c r="E141" s="142"/>
      <c r="F141" s="142"/>
      <c r="G141" s="92"/>
      <c r="H141" s="142"/>
      <c r="I141" s="246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142"/>
      <c r="C142" s="142"/>
      <c r="D142" s="92"/>
      <c r="E142" s="142"/>
      <c r="F142" s="142"/>
      <c r="G142" s="92"/>
      <c r="H142" s="142"/>
      <c r="I142" s="246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142"/>
      <c r="C143" s="142"/>
      <c r="D143" s="92"/>
      <c r="E143" s="142"/>
      <c r="F143" s="142"/>
      <c r="G143" s="92"/>
      <c r="H143" s="142"/>
      <c r="I143" s="246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142"/>
      <c r="C144" s="142"/>
      <c r="D144" s="92"/>
      <c r="E144" s="142"/>
      <c r="F144" s="142"/>
      <c r="G144" s="92"/>
      <c r="H144" s="142"/>
      <c r="I144" s="246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142"/>
      <c r="C145" s="142"/>
      <c r="D145" s="92"/>
      <c r="E145" s="142"/>
      <c r="F145" s="142"/>
      <c r="G145" s="92"/>
      <c r="H145" s="142"/>
      <c r="I145" s="246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142"/>
      <c r="C146" s="142"/>
      <c r="D146" s="92"/>
      <c r="E146" s="142"/>
      <c r="F146" s="142"/>
      <c r="G146" s="92"/>
      <c r="H146" s="142"/>
      <c r="I146" s="246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142"/>
      <c r="C147" s="142"/>
      <c r="D147" s="92"/>
      <c r="E147" s="142"/>
      <c r="F147" s="142"/>
      <c r="G147" s="92"/>
      <c r="H147" s="142"/>
      <c r="I147" s="246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142"/>
      <c r="C148" s="142"/>
      <c r="D148" s="92"/>
      <c r="E148" s="142"/>
      <c r="F148" s="142"/>
      <c r="G148" s="92"/>
      <c r="H148" s="142"/>
      <c r="I148" s="246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142"/>
      <c r="C149" s="142"/>
      <c r="D149" s="92"/>
      <c r="E149" s="142"/>
      <c r="F149" s="142"/>
      <c r="G149" s="92"/>
      <c r="H149" s="142"/>
      <c r="I149" s="246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142"/>
      <c r="C150" s="142"/>
      <c r="D150" s="92"/>
      <c r="E150" s="142"/>
      <c r="F150" s="142"/>
      <c r="G150" s="92"/>
      <c r="H150" s="142"/>
      <c r="I150" s="246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142"/>
      <c r="C151" s="142"/>
      <c r="D151" s="92"/>
      <c r="E151" s="142"/>
      <c r="F151" s="142"/>
      <c r="G151" s="92"/>
      <c r="H151" s="142"/>
      <c r="I151" s="246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142"/>
      <c r="C152" s="142"/>
      <c r="D152" s="92"/>
      <c r="E152" s="142"/>
      <c r="F152" s="142"/>
      <c r="G152" s="92"/>
      <c r="H152" s="142"/>
      <c r="I152" s="246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142"/>
      <c r="C153" s="142"/>
      <c r="D153" s="92"/>
      <c r="E153" s="142"/>
      <c r="F153" s="142"/>
      <c r="G153" s="92"/>
      <c r="H153" s="142"/>
      <c r="I153" s="246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142"/>
      <c r="C154" s="142"/>
      <c r="D154" s="92"/>
      <c r="E154" s="142"/>
      <c r="F154" s="142"/>
      <c r="G154" s="92"/>
      <c r="H154" s="142"/>
      <c r="I154" s="246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142"/>
      <c r="C155" s="142"/>
      <c r="D155" s="92"/>
      <c r="E155" s="142"/>
      <c r="F155" s="142"/>
      <c r="G155" s="92"/>
      <c r="H155" s="142"/>
      <c r="I155" s="246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142"/>
      <c r="C156" s="142"/>
      <c r="D156" s="92"/>
      <c r="E156" s="142"/>
      <c r="F156" s="142"/>
      <c r="G156" s="92"/>
      <c r="H156" s="142"/>
      <c r="I156" s="246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142"/>
      <c r="C157" s="142"/>
      <c r="D157" s="92"/>
      <c r="E157" s="142"/>
      <c r="F157" s="142"/>
      <c r="G157" s="92"/>
      <c r="H157" s="142"/>
      <c r="I157" s="246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142"/>
      <c r="C158" s="142"/>
      <c r="D158" s="92"/>
      <c r="E158" s="142"/>
      <c r="F158" s="142"/>
      <c r="G158" s="92"/>
      <c r="H158" s="142"/>
      <c r="I158" s="246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142"/>
      <c r="C159" s="142"/>
      <c r="D159" s="92"/>
      <c r="E159" s="142"/>
      <c r="F159" s="142"/>
      <c r="G159" s="92"/>
      <c r="H159" s="142"/>
      <c r="I159" s="246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142"/>
      <c r="C160" s="142"/>
      <c r="D160" s="92"/>
      <c r="E160" s="142"/>
      <c r="F160" s="142"/>
      <c r="G160" s="92"/>
      <c r="H160" s="142"/>
      <c r="I160" s="246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142"/>
      <c r="C161" s="142"/>
      <c r="D161" s="92"/>
      <c r="E161" s="142"/>
      <c r="F161" s="142"/>
      <c r="G161" s="92"/>
      <c r="H161" s="142"/>
      <c r="I161" s="246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142"/>
      <c r="C162" s="142"/>
      <c r="D162" s="92"/>
      <c r="E162" s="142"/>
      <c r="F162" s="142"/>
      <c r="G162" s="92"/>
      <c r="H162" s="142"/>
      <c r="I162" s="246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142"/>
      <c r="C163" s="142"/>
      <c r="D163" s="92"/>
      <c r="E163" s="142"/>
      <c r="F163" s="142"/>
      <c r="G163" s="92"/>
      <c r="H163" s="142"/>
      <c r="I163" s="246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142"/>
      <c r="C164" s="142"/>
      <c r="D164" s="92"/>
      <c r="E164" s="142"/>
      <c r="F164" s="142"/>
      <c r="G164" s="92"/>
      <c r="H164" s="142"/>
      <c r="I164" s="246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142"/>
      <c r="C165" s="142"/>
      <c r="D165" s="92"/>
      <c r="E165" s="142"/>
      <c r="F165" s="142"/>
      <c r="G165" s="92"/>
      <c r="H165" s="142"/>
      <c r="I165" s="246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142"/>
      <c r="C166" s="142"/>
      <c r="D166" s="92"/>
      <c r="E166" s="142"/>
      <c r="F166" s="142"/>
      <c r="G166" s="92"/>
      <c r="H166" s="142"/>
      <c r="I166" s="246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142"/>
      <c r="C167" s="142"/>
      <c r="D167" s="92"/>
      <c r="E167" s="142"/>
      <c r="F167" s="142"/>
      <c r="G167" s="92"/>
      <c r="H167" s="142"/>
      <c r="I167" s="246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142"/>
      <c r="C168" s="142"/>
      <c r="D168" s="92"/>
      <c r="E168" s="142"/>
      <c r="F168" s="142"/>
      <c r="G168" s="92"/>
      <c r="H168" s="142"/>
      <c r="I168" s="246"/>
      <c r="J168" s="246"/>
      <c r="K168" s="246"/>
      <c r="L168" s="246"/>
      <c r="M168" s="246"/>
      <c r="N168" s="246"/>
      <c r="O168" s="246"/>
      <c r="P168" s="246"/>
      <c r="Q168" s="246"/>
    </row>
    <row r="169" spans="2:17">
      <c r="B169" s="142"/>
      <c r="C169" s="142"/>
      <c r="D169" s="92"/>
      <c r="E169" s="142"/>
      <c r="F169" s="142"/>
      <c r="G169" s="92"/>
      <c r="H169" s="142"/>
      <c r="I169" s="246"/>
      <c r="J169" s="246"/>
      <c r="K169" s="246"/>
      <c r="L169" s="246"/>
      <c r="M169" s="246"/>
      <c r="N169" s="246"/>
      <c r="O169" s="246"/>
      <c r="P169" s="246"/>
      <c r="Q169" s="246"/>
    </row>
    <row r="170" spans="2:17">
      <c r="B170" s="142"/>
      <c r="C170" s="142"/>
      <c r="D170" s="92"/>
      <c r="E170" s="142"/>
      <c r="F170" s="142"/>
      <c r="G170" s="92"/>
      <c r="H170" s="142"/>
      <c r="I170" s="246"/>
      <c r="J170" s="246"/>
      <c r="K170" s="246"/>
      <c r="L170" s="246"/>
      <c r="M170" s="246"/>
      <c r="N170" s="246"/>
      <c r="O170" s="246"/>
      <c r="P170" s="246"/>
      <c r="Q170" s="246"/>
    </row>
    <row r="171" spans="2:17">
      <c r="B171" s="142"/>
      <c r="C171" s="142"/>
      <c r="D171" s="92"/>
      <c r="E171" s="142"/>
      <c r="F171" s="142"/>
      <c r="G171" s="92"/>
      <c r="H171" s="142"/>
      <c r="I171" s="246"/>
      <c r="J171" s="246"/>
      <c r="K171" s="246"/>
      <c r="L171" s="246"/>
      <c r="M171" s="246"/>
      <c r="N171" s="246"/>
      <c r="O171" s="246"/>
      <c r="P171" s="246"/>
      <c r="Q171" s="246"/>
    </row>
    <row r="172" spans="2:17">
      <c r="B172" s="142"/>
      <c r="C172" s="142"/>
      <c r="D172" s="92"/>
      <c r="E172" s="142"/>
      <c r="F172" s="142"/>
      <c r="G172" s="92"/>
      <c r="H172" s="142"/>
      <c r="I172" s="246"/>
      <c r="J172" s="246"/>
      <c r="K172" s="246"/>
      <c r="L172" s="246"/>
      <c r="M172" s="246"/>
      <c r="N172" s="246"/>
      <c r="O172" s="246"/>
      <c r="P172" s="246"/>
      <c r="Q172" s="246"/>
    </row>
    <row r="173" spans="2:17">
      <c r="B173" s="142"/>
      <c r="C173" s="142"/>
      <c r="D173" s="92"/>
      <c r="E173" s="142"/>
      <c r="F173" s="142"/>
      <c r="G173" s="92"/>
      <c r="H173" s="142"/>
      <c r="I173" s="246"/>
      <c r="J173" s="246"/>
      <c r="K173" s="246"/>
      <c r="L173" s="246"/>
      <c r="M173" s="246"/>
      <c r="N173" s="246"/>
      <c r="O173" s="246"/>
      <c r="P173" s="246"/>
      <c r="Q173" s="246"/>
    </row>
    <row r="174" spans="2:17">
      <c r="B174" s="142"/>
      <c r="C174" s="142"/>
      <c r="D174" s="92"/>
      <c r="E174" s="142"/>
      <c r="F174" s="142"/>
      <c r="G174" s="92"/>
      <c r="H174" s="142"/>
      <c r="I174" s="246"/>
      <c r="J174" s="246"/>
      <c r="K174" s="246"/>
      <c r="L174" s="246"/>
      <c r="M174" s="246"/>
      <c r="N174" s="246"/>
      <c r="O174" s="246"/>
      <c r="P174" s="246"/>
      <c r="Q174" s="246"/>
    </row>
    <row r="175" spans="2:17">
      <c r="B175" s="142"/>
      <c r="C175" s="142"/>
      <c r="D175" s="92"/>
      <c r="E175" s="142"/>
      <c r="F175" s="142"/>
      <c r="G175" s="92"/>
      <c r="H175" s="142"/>
      <c r="I175" s="246"/>
      <c r="J175" s="246"/>
      <c r="K175" s="246"/>
      <c r="L175" s="246"/>
      <c r="M175" s="246"/>
      <c r="N175" s="246"/>
      <c r="O175" s="246"/>
      <c r="P175" s="246"/>
      <c r="Q175" s="246"/>
    </row>
    <row r="176" spans="2:17">
      <c r="B176" s="142"/>
      <c r="C176" s="142"/>
      <c r="D176" s="92"/>
      <c r="E176" s="142"/>
      <c r="F176" s="142"/>
      <c r="G176" s="92"/>
      <c r="H176" s="142"/>
      <c r="I176" s="246"/>
      <c r="J176" s="246"/>
      <c r="K176" s="246"/>
      <c r="L176" s="246"/>
      <c r="M176" s="246"/>
      <c r="N176" s="246"/>
      <c r="O176" s="246"/>
      <c r="P176" s="246"/>
      <c r="Q176" s="246"/>
    </row>
    <row r="177" spans="2:17">
      <c r="B177" s="142"/>
      <c r="C177" s="142"/>
      <c r="D177" s="92"/>
      <c r="E177" s="142"/>
      <c r="F177" s="142"/>
      <c r="G177" s="92"/>
      <c r="H177" s="142"/>
      <c r="I177" s="246"/>
      <c r="J177" s="246"/>
      <c r="K177" s="246"/>
      <c r="L177" s="246"/>
      <c r="M177" s="246"/>
      <c r="N177" s="246"/>
      <c r="O177" s="246"/>
      <c r="P177" s="246"/>
      <c r="Q177" s="246"/>
    </row>
    <row r="178" spans="2:17">
      <c r="B178" s="142"/>
      <c r="C178" s="142"/>
      <c r="D178" s="92"/>
      <c r="E178" s="142"/>
      <c r="F178" s="142"/>
      <c r="G178" s="92"/>
      <c r="H178" s="142"/>
      <c r="I178" s="246"/>
      <c r="J178" s="246"/>
      <c r="K178" s="246"/>
      <c r="L178" s="246"/>
      <c r="M178" s="246"/>
      <c r="N178" s="246"/>
      <c r="O178" s="246"/>
      <c r="P178" s="246"/>
      <c r="Q178" s="246"/>
    </row>
    <row r="179" spans="2:17">
      <c r="B179" s="142"/>
      <c r="C179" s="142"/>
      <c r="D179" s="92"/>
      <c r="E179" s="142"/>
      <c r="F179" s="142"/>
      <c r="G179" s="92"/>
      <c r="H179" s="142"/>
      <c r="I179" s="246"/>
      <c r="J179" s="246"/>
      <c r="K179" s="246"/>
      <c r="L179" s="246"/>
      <c r="M179" s="246"/>
      <c r="N179" s="246"/>
      <c r="O179" s="246"/>
      <c r="P179" s="246"/>
      <c r="Q179" s="246"/>
    </row>
    <row r="180" spans="2:17">
      <c r="B180" s="142"/>
      <c r="C180" s="142"/>
      <c r="D180" s="92"/>
      <c r="E180" s="142"/>
      <c r="F180" s="142"/>
      <c r="G180" s="92"/>
      <c r="H180" s="142"/>
      <c r="I180" s="246"/>
      <c r="J180" s="246"/>
      <c r="K180" s="246"/>
      <c r="L180" s="246"/>
      <c r="M180" s="246"/>
      <c r="N180" s="246"/>
      <c r="O180" s="246"/>
      <c r="P180" s="246"/>
      <c r="Q180" s="246"/>
    </row>
    <row r="181" spans="2:17">
      <c r="B181" s="142"/>
      <c r="C181" s="142"/>
      <c r="D181" s="92"/>
      <c r="E181" s="142"/>
      <c r="F181" s="142"/>
      <c r="G181" s="92"/>
      <c r="H181" s="142"/>
      <c r="I181" s="246"/>
      <c r="J181" s="246"/>
      <c r="K181" s="246"/>
      <c r="L181" s="246"/>
      <c r="M181" s="246"/>
      <c r="N181" s="246"/>
      <c r="O181" s="246"/>
      <c r="P181" s="246"/>
      <c r="Q181" s="246"/>
    </row>
    <row r="182" spans="2:17">
      <c r="B182" s="142"/>
      <c r="C182" s="142"/>
      <c r="D182" s="92"/>
      <c r="E182" s="142"/>
      <c r="F182" s="142"/>
      <c r="G182" s="92"/>
      <c r="H182" s="142"/>
      <c r="I182" s="246"/>
      <c r="J182" s="246"/>
      <c r="K182" s="246"/>
      <c r="L182" s="246"/>
      <c r="M182" s="246"/>
      <c r="N182" s="246"/>
      <c r="O182" s="246"/>
      <c r="P182" s="246"/>
      <c r="Q182" s="246"/>
    </row>
    <row r="183" spans="2:17">
      <c r="B183" s="142"/>
      <c r="C183" s="142"/>
      <c r="D183" s="92"/>
      <c r="E183" s="142"/>
      <c r="F183" s="142"/>
      <c r="G183" s="92"/>
      <c r="H183" s="142"/>
      <c r="I183" s="246"/>
      <c r="J183" s="246"/>
      <c r="K183" s="246"/>
      <c r="L183" s="246"/>
      <c r="M183" s="246"/>
      <c r="N183" s="246"/>
      <c r="O183" s="246"/>
      <c r="P183" s="246"/>
      <c r="Q183" s="246"/>
    </row>
    <row r="184" spans="2:17">
      <c r="B184" s="142"/>
      <c r="C184" s="142"/>
      <c r="D184" s="92"/>
      <c r="E184" s="142"/>
      <c r="F184" s="142"/>
      <c r="G184" s="92"/>
      <c r="H184" s="142"/>
      <c r="I184" s="246"/>
      <c r="J184" s="246"/>
      <c r="K184" s="246"/>
      <c r="L184" s="246"/>
      <c r="M184" s="246"/>
      <c r="N184" s="246"/>
      <c r="O184" s="246"/>
      <c r="P184" s="246"/>
      <c r="Q184" s="246"/>
    </row>
    <row r="185" spans="2:17">
      <c r="B185" s="142"/>
      <c r="C185" s="142"/>
      <c r="D185" s="92"/>
      <c r="E185" s="142"/>
      <c r="F185" s="142"/>
      <c r="G185" s="92"/>
      <c r="H185" s="142"/>
      <c r="I185" s="246"/>
      <c r="J185" s="246"/>
      <c r="K185" s="246"/>
      <c r="L185" s="246"/>
      <c r="M185" s="246"/>
      <c r="N185" s="246"/>
      <c r="O185" s="246"/>
      <c r="P185" s="246"/>
      <c r="Q185" s="246"/>
    </row>
    <row r="186" spans="2:17">
      <c r="B186" s="142"/>
      <c r="C186" s="142"/>
      <c r="D186" s="92"/>
      <c r="E186" s="142"/>
      <c r="F186" s="142"/>
      <c r="G186" s="92"/>
      <c r="H186" s="142"/>
      <c r="I186" s="246"/>
      <c r="J186" s="246"/>
      <c r="K186" s="246"/>
      <c r="L186" s="246"/>
      <c r="M186" s="246"/>
      <c r="N186" s="246"/>
      <c r="O186" s="246"/>
      <c r="P186" s="246"/>
      <c r="Q186" s="246"/>
    </row>
    <row r="187" spans="2:17">
      <c r="B187" s="142"/>
      <c r="C187" s="142"/>
      <c r="D187" s="92"/>
      <c r="E187" s="142"/>
      <c r="F187" s="142"/>
      <c r="G187" s="92"/>
      <c r="H187" s="142"/>
      <c r="I187" s="246"/>
      <c r="J187" s="246"/>
      <c r="K187" s="246"/>
      <c r="L187" s="246"/>
      <c r="M187" s="246"/>
      <c r="N187" s="246"/>
      <c r="O187" s="246"/>
      <c r="P187" s="246"/>
      <c r="Q187" s="246"/>
    </row>
    <row r="188" spans="2:17">
      <c r="B188" s="142"/>
      <c r="C188" s="142"/>
      <c r="D188" s="92"/>
      <c r="E188" s="142"/>
      <c r="F188" s="142"/>
      <c r="G188" s="92"/>
      <c r="H188" s="142"/>
      <c r="I188" s="246"/>
      <c r="J188" s="246"/>
      <c r="K188" s="246"/>
      <c r="L188" s="246"/>
      <c r="M188" s="246"/>
      <c r="N188" s="246"/>
      <c r="O188" s="246"/>
      <c r="P188" s="246"/>
      <c r="Q188" s="246"/>
    </row>
    <row r="189" spans="2:17">
      <c r="B189" s="142"/>
      <c r="C189" s="142"/>
      <c r="D189" s="92"/>
      <c r="E189" s="142"/>
      <c r="F189" s="142"/>
      <c r="G189" s="92"/>
      <c r="H189" s="142"/>
      <c r="I189" s="246"/>
      <c r="J189" s="246"/>
      <c r="K189" s="246"/>
      <c r="L189" s="246"/>
      <c r="M189" s="246"/>
      <c r="N189" s="246"/>
      <c r="O189" s="246"/>
      <c r="P189" s="246"/>
      <c r="Q189" s="246"/>
    </row>
    <row r="190" spans="2:17">
      <c r="B190" s="142"/>
      <c r="C190" s="142"/>
      <c r="D190" s="92"/>
      <c r="E190" s="142"/>
      <c r="F190" s="142"/>
      <c r="G190" s="92"/>
      <c r="H190" s="142"/>
      <c r="I190" s="246"/>
      <c r="J190" s="246"/>
      <c r="K190" s="246"/>
      <c r="L190" s="246"/>
      <c r="M190" s="246"/>
      <c r="N190" s="246"/>
      <c r="O190" s="246"/>
      <c r="P190" s="246"/>
      <c r="Q190" s="246"/>
    </row>
    <row r="191" spans="2:17">
      <c r="B191" s="142"/>
      <c r="C191" s="142"/>
      <c r="D191" s="92"/>
      <c r="E191" s="142"/>
      <c r="F191" s="142"/>
      <c r="G191" s="92"/>
      <c r="H191" s="142"/>
      <c r="I191" s="246"/>
      <c r="J191" s="246"/>
      <c r="K191" s="246"/>
      <c r="L191" s="246"/>
      <c r="M191" s="246"/>
      <c r="N191" s="246"/>
      <c r="O191" s="246"/>
      <c r="P191" s="246"/>
      <c r="Q191" s="246"/>
    </row>
    <row r="192" spans="2:17">
      <c r="B192" s="142"/>
      <c r="C192" s="142"/>
      <c r="D192" s="92"/>
      <c r="E192" s="142"/>
      <c r="F192" s="142"/>
      <c r="G192" s="92"/>
      <c r="H192" s="142"/>
      <c r="I192" s="246"/>
      <c r="J192" s="246"/>
      <c r="K192" s="246"/>
      <c r="L192" s="246"/>
      <c r="M192" s="246"/>
      <c r="N192" s="246"/>
      <c r="O192" s="246"/>
      <c r="P192" s="246"/>
      <c r="Q192" s="246"/>
    </row>
    <row r="193" spans="2:17">
      <c r="B193" s="142"/>
      <c r="C193" s="142"/>
      <c r="D193" s="92"/>
      <c r="E193" s="142"/>
      <c r="F193" s="142"/>
      <c r="G193" s="92"/>
      <c r="H193" s="142"/>
      <c r="I193" s="246"/>
      <c r="J193" s="246"/>
      <c r="K193" s="246"/>
      <c r="L193" s="246"/>
      <c r="M193" s="246"/>
      <c r="N193" s="246"/>
      <c r="O193" s="246"/>
      <c r="P193" s="246"/>
      <c r="Q193" s="246"/>
    </row>
    <row r="194" spans="2:17">
      <c r="B194" s="142"/>
      <c r="C194" s="142"/>
      <c r="D194" s="92"/>
      <c r="E194" s="142"/>
      <c r="F194" s="142"/>
      <c r="G194" s="92"/>
      <c r="H194" s="142"/>
      <c r="I194" s="246"/>
      <c r="J194" s="246"/>
      <c r="K194" s="246"/>
      <c r="L194" s="246"/>
      <c r="M194" s="246"/>
      <c r="N194" s="246"/>
      <c r="O194" s="246"/>
      <c r="P194" s="246"/>
      <c r="Q194" s="246"/>
    </row>
    <row r="195" spans="2:17">
      <c r="B195" s="142"/>
      <c r="C195" s="142"/>
      <c r="D195" s="92"/>
      <c r="E195" s="142"/>
      <c r="F195" s="142"/>
      <c r="G195" s="92"/>
      <c r="H195" s="142"/>
      <c r="I195" s="246"/>
      <c r="J195" s="246"/>
      <c r="K195" s="246"/>
      <c r="L195" s="246"/>
      <c r="M195" s="246"/>
      <c r="N195" s="246"/>
      <c r="O195" s="246"/>
      <c r="P195" s="246"/>
      <c r="Q195" s="246"/>
    </row>
    <row r="196" spans="2:17">
      <c r="B196" s="142"/>
      <c r="C196" s="142"/>
      <c r="D196" s="92"/>
      <c r="E196" s="142"/>
      <c r="F196" s="142"/>
      <c r="G196" s="92"/>
      <c r="H196" s="142"/>
      <c r="I196" s="246"/>
      <c r="J196" s="246"/>
      <c r="K196" s="246"/>
      <c r="L196" s="246"/>
      <c r="M196" s="246"/>
      <c r="N196" s="246"/>
      <c r="O196" s="246"/>
      <c r="P196" s="246"/>
      <c r="Q196" s="246"/>
    </row>
    <row r="197" spans="2:17">
      <c r="B197" s="142"/>
      <c r="C197" s="142"/>
      <c r="D197" s="92"/>
      <c r="E197" s="142"/>
      <c r="F197" s="142"/>
      <c r="G197" s="92"/>
      <c r="H197" s="142"/>
      <c r="I197" s="246"/>
      <c r="J197" s="246"/>
      <c r="K197" s="246"/>
      <c r="L197" s="246"/>
      <c r="M197" s="246"/>
      <c r="N197" s="246"/>
      <c r="O197" s="246"/>
      <c r="P197" s="246"/>
      <c r="Q197" s="246"/>
    </row>
    <row r="198" spans="2:17">
      <c r="B198" s="142"/>
      <c r="C198" s="142"/>
      <c r="D198" s="92"/>
      <c r="E198" s="142"/>
      <c r="F198" s="142"/>
      <c r="G198" s="92"/>
      <c r="H198" s="142"/>
      <c r="I198" s="246"/>
      <c r="J198" s="246"/>
      <c r="K198" s="246"/>
      <c r="L198" s="246"/>
      <c r="M198" s="246"/>
      <c r="N198" s="246"/>
      <c r="O198" s="246"/>
      <c r="P198" s="246"/>
      <c r="Q198" s="246"/>
    </row>
    <row r="199" spans="2:17">
      <c r="B199" s="142"/>
      <c r="C199" s="142"/>
      <c r="D199" s="92"/>
      <c r="E199" s="142"/>
      <c r="F199" s="142"/>
      <c r="G199" s="92"/>
      <c r="H199" s="142"/>
      <c r="I199" s="246"/>
      <c r="J199" s="246"/>
      <c r="K199" s="246"/>
      <c r="L199" s="246"/>
      <c r="M199" s="246"/>
      <c r="N199" s="246"/>
      <c r="O199" s="246"/>
      <c r="P199" s="246"/>
      <c r="Q199" s="246"/>
    </row>
    <row r="200" spans="2:17">
      <c r="B200" s="142"/>
      <c r="C200" s="142"/>
      <c r="D200" s="92"/>
      <c r="E200" s="142"/>
      <c r="F200" s="142"/>
      <c r="G200" s="92"/>
      <c r="H200" s="142"/>
      <c r="I200" s="246"/>
      <c r="J200" s="246"/>
      <c r="K200" s="246"/>
      <c r="L200" s="246"/>
      <c r="M200" s="246"/>
      <c r="N200" s="246"/>
      <c r="O200" s="246"/>
      <c r="P200" s="246"/>
      <c r="Q200" s="246"/>
    </row>
    <row r="201" spans="2:17">
      <c r="B201" s="142"/>
      <c r="C201" s="142"/>
      <c r="D201" s="92"/>
      <c r="E201" s="142"/>
      <c r="F201" s="142"/>
      <c r="G201" s="92"/>
      <c r="H201" s="142"/>
      <c r="I201" s="246"/>
      <c r="J201" s="246"/>
      <c r="K201" s="246"/>
      <c r="L201" s="246"/>
      <c r="M201" s="246"/>
      <c r="N201" s="246"/>
      <c r="O201" s="246"/>
      <c r="P201" s="246"/>
      <c r="Q201" s="246"/>
    </row>
    <row r="202" spans="2:17">
      <c r="B202" s="142"/>
      <c r="C202" s="142"/>
      <c r="D202" s="92"/>
      <c r="E202" s="142"/>
      <c r="F202" s="142"/>
      <c r="G202" s="92"/>
      <c r="H202" s="142"/>
      <c r="I202" s="246"/>
      <c r="J202" s="246"/>
      <c r="K202" s="246"/>
      <c r="L202" s="246"/>
      <c r="M202" s="246"/>
      <c r="N202" s="246"/>
      <c r="O202" s="246"/>
      <c r="P202" s="246"/>
      <c r="Q202" s="246"/>
    </row>
    <row r="203" spans="2:17">
      <c r="B203" s="142"/>
      <c r="C203" s="142"/>
      <c r="D203" s="92"/>
      <c r="E203" s="142"/>
      <c r="F203" s="142"/>
      <c r="G203" s="92"/>
      <c r="H203" s="142"/>
      <c r="I203" s="246"/>
      <c r="J203" s="246"/>
      <c r="K203" s="246"/>
      <c r="L203" s="246"/>
      <c r="M203" s="246"/>
      <c r="N203" s="246"/>
      <c r="O203" s="246"/>
      <c r="P203" s="246"/>
      <c r="Q203" s="246"/>
    </row>
    <row r="204" spans="2:17">
      <c r="B204" s="142"/>
      <c r="C204" s="142"/>
      <c r="D204" s="92"/>
      <c r="E204" s="142"/>
      <c r="F204" s="142"/>
      <c r="G204" s="92"/>
      <c r="H204" s="142"/>
      <c r="I204" s="246"/>
      <c r="J204" s="246"/>
      <c r="K204" s="246"/>
      <c r="L204" s="246"/>
      <c r="M204" s="246"/>
      <c r="N204" s="246"/>
      <c r="O204" s="246"/>
      <c r="P204" s="246"/>
      <c r="Q204" s="246"/>
    </row>
    <row r="205" spans="2:17">
      <c r="B205" s="142"/>
      <c r="C205" s="142"/>
      <c r="D205" s="92"/>
      <c r="E205" s="142"/>
      <c r="F205" s="142"/>
      <c r="G205" s="92"/>
      <c r="H205" s="142"/>
      <c r="I205" s="246"/>
      <c r="J205" s="246"/>
      <c r="K205" s="246"/>
      <c r="L205" s="246"/>
      <c r="M205" s="246"/>
      <c r="N205" s="246"/>
      <c r="O205" s="246"/>
      <c r="P205" s="246"/>
      <c r="Q205" s="246"/>
    </row>
    <row r="206" spans="2:17">
      <c r="B206" s="142"/>
      <c r="C206" s="142"/>
      <c r="D206" s="92"/>
      <c r="E206" s="142"/>
      <c r="F206" s="142"/>
      <c r="G206" s="92"/>
      <c r="H206" s="142"/>
      <c r="I206" s="246"/>
      <c r="J206" s="246"/>
      <c r="K206" s="246"/>
      <c r="L206" s="246"/>
      <c r="M206" s="246"/>
      <c r="N206" s="246"/>
      <c r="O206" s="246"/>
      <c r="P206" s="246"/>
      <c r="Q206" s="246"/>
    </row>
    <row r="207" spans="2:17">
      <c r="B207" s="142"/>
      <c r="C207" s="142"/>
      <c r="D207" s="92"/>
      <c r="E207" s="142"/>
      <c r="F207" s="142"/>
      <c r="G207" s="92"/>
      <c r="H207" s="142"/>
      <c r="I207" s="246"/>
      <c r="J207" s="246"/>
      <c r="K207" s="246"/>
      <c r="L207" s="246"/>
      <c r="M207" s="246"/>
      <c r="N207" s="246"/>
      <c r="O207" s="246"/>
      <c r="P207" s="246"/>
      <c r="Q207" s="246"/>
    </row>
    <row r="208" spans="2:17">
      <c r="B208" s="142"/>
      <c r="C208" s="142"/>
      <c r="D208" s="92"/>
      <c r="E208" s="142"/>
      <c r="F208" s="142"/>
      <c r="G208" s="92"/>
      <c r="H208" s="142"/>
      <c r="I208" s="246"/>
      <c r="J208" s="246"/>
      <c r="K208" s="246"/>
      <c r="L208" s="246"/>
      <c r="M208" s="246"/>
      <c r="N208" s="246"/>
      <c r="O208" s="246"/>
      <c r="P208" s="246"/>
      <c r="Q208" s="246"/>
    </row>
    <row r="209" spans="2:17">
      <c r="B209" s="142"/>
      <c r="C209" s="142"/>
      <c r="D209" s="92"/>
      <c r="E209" s="142"/>
      <c r="F209" s="142"/>
      <c r="G209" s="92"/>
      <c r="H209" s="142"/>
      <c r="I209" s="246"/>
      <c r="J209" s="246"/>
      <c r="K209" s="246"/>
      <c r="L209" s="246"/>
      <c r="M209" s="246"/>
      <c r="N209" s="246"/>
      <c r="O209" s="246"/>
      <c r="P209" s="246"/>
      <c r="Q209" s="246"/>
    </row>
    <row r="210" spans="2:17">
      <c r="B210" s="142"/>
      <c r="C210" s="142"/>
      <c r="D210" s="92"/>
      <c r="E210" s="142"/>
      <c r="F210" s="142"/>
      <c r="G210" s="92"/>
      <c r="H210" s="142"/>
      <c r="I210" s="246"/>
      <c r="J210" s="246"/>
      <c r="K210" s="246"/>
      <c r="L210" s="246"/>
      <c r="M210" s="246"/>
      <c r="N210" s="246"/>
      <c r="O210" s="246"/>
      <c r="P210" s="246"/>
      <c r="Q210" s="246"/>
    </row>
    <row r="211" spans="2:17">
      <c r="B211" s="142"/>
      <c r="C211" s="142"/>
      <c r="D211" s="92"/>
      <c r="E211" s="142"/>
      <c r="F211" s="142"/>
      <c r="G211" s="92"/>
      <c r="H211" s="142"/>
      <c r="I211" s="246"/>
      <c r="J211" s="246"/>
      <c r="K211" s="246"/>
      <c r="L211" s="246"/>
      <c r="M211" s="246"/>
      <c r="N211" s="246"/>
      <c r="O211" s="246"/>
      <c r="P211" s="246"/>
      <c r="Q211" s="246"/>
    </row>
    <row r="212" spans="2:17">
      <c r="B212" s="142"/>
      <c r="C212" s="142"/>
      <c r="D212" s="92"/>
      <c r="E212" s="142"/>
      <c r="F212" s="142"/>
      <c r="G212" s="92"/>
      <c r="H212" s="142"/>
      <c r="I212" s="246"/>
      <c r="J212" s="246"/>
      <c r="K212" s="246"/>
      <c r="L212" s="246"/>
      <c r="M212" s="246"/>
      <c r="N212" s="246"/>
      <c r="O212" s="246"/>
      <c r="P212" s="246"/>
      <c r="Q212" s="246"/>
    </row>
    <row r="213" spans="2:17">
      <c r="B213" s="142"/>
      <c r="C213" s="142"/>
      <c r="D213" s="92"/>
      <c r="E213" s="142"/>
      <c r="F213" s="142"/>
      <c r="G213" s="92"/>
      <c r="H213" s="142"/>
      <c r="I213" s="246"/>
      <c r="J213" s="246"/>
      <c r="K213" s="246"/>
      <c r="L213" s="246"/>
      <c r="M213" s="246"/>
      <c r="N213" s="246"/>
      <c r="O213" s="246"/>
      <c r="P213" s="246"/>
      <c r="Q213" s="246"/>
    </row>
    <row r="214" spans="2:17">
      <c r="B214" s="142"/>
      <c r="C214" s="142"/>
      <c r="D214" s="92"/>
      <c r="E214" s="142"/>
      <c r="F214" s="142"/>
      <c r="G214" s="92"/>
      <c r="H214" s="142"/>
      <c r="I214" s="246"/>
      <c r="J214" s="246"/>
      <c r="K214" s="246"/>
      <c r="L214" s="246"/>
      <c r="M214" s="246"/>
      <c r="N214" s="246"/>
      <c r="O214" s="246"/>
      <c r="P214" s="246"/>
      <c r="Q214" s="246"/>
    </row>
    <row r="215" spans="2:17">
      <c r="B215" s="142"/>
      <c r="C215" s="142"/>
      <c r="D215" s="92"/>
      <c r="E215" s="142"/>
      <c r="F215" s="142"/>
      <c r="G215" s="92"/>
      <c r="H215" s="142"/>
      <c r="I215" s="246"/>
      <c r="J215" s="246"/>
      <c r="K215" s="246"/>
      <c r="L215" s="246"/>
      <c r="M215" s="246"/>
      <c r="N215" s="246"/>
      <c r="O215" s="246"/>
      <c r="P215" s="246"/>
      <c r="Q215" s="246"/>
    </row>
    <row r="216" spans="2:17">
      <c r="B216" s="142"/>
      <c r="C216" s="142"/>
      <c r="D216" s="92"/>
      <c r="E216" s="142"/>
      <c r="F216" s="142"/>
      <c r="G216" s="92"/>
      <c r="H216" s="142"/>
      <c r="I216" s="246"/>
      <c r="J216" s="246"/>
      <c r="K216" s="246"/>
      <c r="L216" s="246"/>
      <c r="M216" s="246"/>
      <c r="N216" s="246"/>
      <c r="O216" s="246"/>
      <c r="P216" s="246"/>
      <c r="Q216" s="246"/>
    </row>
    <row r="217" spans="2:17">
      <c r="B217" s="142"/>
      <c r="C217" s="142"/>
      <c r="D217" s="92"/>
      <c r="E217" s="142"/>
      <c r="F217" s="142"/>
      <c r="G217" s="92"/>
      <c r="H217" s="142"/>
      <c r="I217" s="246"/>
      <c r="J217" s="246"/>
      <c r="K217" s="246"/>
      <c r="L217" s="246"/>
      <c r="M217" s="246"/>
      <c r="N217" s="246"/>
      <c r="O217" s="246"/>
      <c r="P217" s="246"/>
      <c r="Q217" s="246"/>
    </row>
    <row r="218" spans="2:17">
      <c r="B218" s="142"/>
      <c r="C218" s="142"/>
      <c r="D218" s="92"/>
      <c r="E218" s="142"/>
      <c r="F218" s="142"/>
      <c r="G218" s="92"/>
      <c r="H218" s="142"/>
      <c r="I218" s="246"/>
      <c r="J218" s="246"/>
      <c r="K218" s="246"/>
      <c r="L218" s="246"/>
      <c r="M218" s="246"/>
      <c r="N218" s="246"/>
      <c r="O218" s="246"/>
      <c r="P218" s="246"/>
      <c r="Q218" s="246"/>
    </row>
    <row r="219" spans="2:17">
      <c r="B219" s="142"/>
      <c r="C219" s="142"/>
      <c r="D219" s="92"/>
      <c r="E219" s="142"/>
      <c r="F219" s="142"/>
      <c r="G219" s="92"/>
      <c r="H219" s="142"/>
      <c r="I219" s="246"/>
      <c r="J219" s="246"/>
      <c r="K219" s="246"/>
      <c r="L219" s="246"/>
      <c r="M219" s="246"/>
      <c r="N219" s="246"/>
      <c r="O219" s="246"/>
      <c r="P219" s="246"/>
      <c r="Q219" s="246"/>
    </row>
    <row r="220" spans="2:17">
      <c r="B220" s="142"/>
      <c r="C220" s="142"/>
      <c r="D220" s="92"/>
      <c r="E220" s="142"/>
      <c r="F220" s="142"/>
      <c r="G220" s="92"/>
      <c r="H220" s="142"/>
      <c r="I220" s="246"/>
      <c r="J220" s="246"/>
      <c r="K220" s="246"/>
      <c r="L220" s="246"/>
      <c r="M220" s="246"/>
      <c r="N220" s="246"/>
      <c r="O220" s="246"/>
      <c r="P220" s="246"/>
      <c r="Q220" s="246"/>
    </row>
    <row r="221" spans="2:17">
      <c r="B221" s="142"/>
      <c r="C221" s="142"/>
      <c r="D221" s="92"/>
      <c r="E221" s="142"/>
      <c r="F221" s="142"/>
      <c r="G221" s="92"/>
      <c r="H221" s="142"/>
      <c r="I221" s="246"/>
      <c r="J221" s="246"/>
      <c r="K221" s="246"/>
      <c r="L221" s="246"/>
      <c r="M221" s="246"/>
      <c r="N221" s="246"/>
      <c r="O221" s="246"/>
      <c r="P221" s="246"/>
      <c r="Q221" s="246"/>
    </row>
    <row r="222" spans="2:17">
      <c r="B222" s="142"/>
      <c r="C222" s="142"/>
      <c r="D222" s="92"/>
      <c r="E222" s="142"/>
      <c r="F222" s="142"/>
      <c r="G222" s="92"/>
      <c r="H222" s="142"/>
      <c r="I222" s="246"/>
      <c r="J222" s="246"/>
      <c r="K222" s="246"/>
      <c r="L222" s="246"/>
      <c r="M222" s="246"/>
      <c r="N222" s="246"/>
      <c r="O222" s="246"/>
      <c r="P222" s="246"/>
      <c r="Q222" s="246"/>
    </row>
    <row r="223" spans="2:17">
      <c r="B223" s="142"/>
      <c r="C223" s="142"/>
      <c r="D223" s="92"/>
      <c r="E223" s="142"/>
      <c r="F223" s="142"/>
      <c r="G223" s="92"/>
      <c r="H223" s="142"/>
      <c r="I223" s="246"/>
      <c r="J223" s="246"/>
      <c r="K223" s="246"/>
      <c r="L223" s="246"/>
      <c r="M223" s="246"/>
      <c r="N223" s="246"/>
      <c r="O223" s="246"/>
      <c r="P223" s="246"/>
      <c r="Q223" s="246"/>
    </row>
    <row r="224" spans="2:17">
      <c r="B224" s="142"/>
      <c r="C224" s="142"/>
      <c r="D224" s="92"/>
      <c r="E224" s="142"/>
      <c r="F224" s="142"/>
      <c r="G224" s="92"/>
      <c r="H224" s="142"/>
      <c r="I224" s="246"/>
      <c r="J224" s="246"/>
      <c r="K224" s="246"/>
      <c r="L224" s="246"/>
      <c r="M224" s="246"/>
      <c r="N224" s="246"/>
      <c r="O224" s="246"/>
      <c r="P224" s="246"/>
      <c r="Q224" s="246"/>
    </row>
    <row r="225" spans="2:17">
      <c r="B225" s="142"/>
      <c r="C225" s="142"/>
      <c r="D225" s="92"/>
      <c r="E225" s="142"/>
      <c r="F225" s="142"/>
      <c r="G225" s="92"/>
      <c r="H225" s="142"/>
      <c r="I225" s="246"/>
      <c r="J225" s="246"/>
      <c r="K225" s="246"/>
      <c r="L225" s="246"/>
      <c r="M225" s="246"/>
      <c r="N225" s="246"/>
      <c r="O225" s="246"/>
      <c r="P225" s="246"/>
      <c r="Q225" s="246"/>
    </row>
    <row r="226" spans="2:17">
      <c r="B226" s="142"/>
      <c r="C226" s="142"/>
      <c r="D226" s="92"/>
      <c r="E226" s="142"/>
      <c r="F226" s="142"/>
      <c r="G226" s="92"/>
      <c r="H226" s="142"/>
      <c r="I226" s="246"/>
      <c r="J226" s="246"/>
      <c r="K226" s="246"/>
      <c r="L226" s="246"/>
      <c r="M226" s="246"/>
      <c r="N226" s="246"/>
      <c r="O226" s="246"/>
      <c r="P226" s="246"/>
      <c r="Q226" s="246"/>
    </row>
    <row r="227" spans="2:17">
      <c r="B227" s="142"/>
      <c r="C227" s="142"/>
      <c r="D227" s="92"/>
      <c r="E227" s="142"/>
      <c r="F227" s="142"/>
      <c r="G227" s="92"/>
      <c r="H227" s="142"/>
      <c r="I227" s="246"/>
      <c r="J227" s="246"/>
      <c r="K227" s="246"/>
      <c r="L227" s="246"/>
      <c r="M227" s="246"/>
      <c r="N227" s="246"/>
      <c r="O227" s="246"/>
      <c r="P227" s="246"/>
      <c r="Q227" s="246"/>
    </row>
    <row r="228" spans="2:17">
      <c r="B228" s="142"/>
      <c r="C228" s="142"/>
      <c r="D228" s="92"/>
      <c r="E228" s="142"/>
      <c r="F228" s="142"/>
      <c r="G228" s="92"/>
      <c r="H228" s="142"/>
      <c r="I228" s="246"/>
      <c r="J228" s="246"/>
      <c r="K228" s="246"/>
      <c r="L228" s="246"/>
      <c r="M228" s="246"/>
      <c r="N228" s="246"/>
      <c r="O228" s="246"/>
      <c r="P228" s="246"/>
      <c r="Q228" s="246"/>
    </row>
    <row r="229" spans="2:17">
      <c r="B229" s="142"/>
      <c r="C229" s="142"/>
      <c r="D229" s="92"/>
      <c r="E229" s="142"/>
      <c r="F229" s="142"/>
      <c r="G229" s="92"/>
      <c r="H229" s="142"/>
      <c r="I229" s="246"/>
      <c r="J229" s="246"/>
      <c r="K229" s="246"/>
      <c r="L229" s="246"/>
      <c r="M229" s="246"/>
      <c r="N229" s="246"/>
      <c r="O229" s="246"/>
      <c r="P229" s="246"/>
      <c r="Q229" s="246"/>
    </row>
    <row r="230" spans="2:17">
      <c r="B230" s="142"/>
      <c r="C230" s="142"/>
      <c r="D230" s="92"/>
      <c r="E230" s="142"/>
      <c r="F230" s="142"/>
      <c r="G230" s="92"/>
      <c r="H230" s="142"/>
      <c r="I230" s="246"/>
      <c r="J230" s="246"/>
      <c r="K230" s="246"/>
      <c r="L230" s="246"/>
      <c r="M230" s="246"/>
      <c r="N230" s="246"/>
      <c r="O230" s="246"/>
      <c r="P230" s="246"/>
      <c r="Q230" s="246"/>
    </row>
    <row r="231" spans="2:17">
      <c r="B231" s="142"/>
      <c r="C231" s="142"/>
      <c r="D231" s="92"/>
      <c r="E231" s="142"/>
      <c r="F231" s="142"/>
      <c r="G231" s="92"/>
      <c r="H231" s="142"/>
      <c r="I231" s="246"/>
      <c r="J231" s="246"/>
      <c r="K231" s="246"/>
      <c r="L231" s="246"/>
      <c r="M231" s="246"/>
      <c r="N231" s="246"/>
      <c r="O231" s="246"/>
      <c r="P231" s="246"/>
      <c r="Q231" s="246"/>
    </row>
    <row r="232" spans="2:17">
      <c r="B232" s="142"/>
      <c r="C232" s="142"/>
      <c r="D232" s="92"/>
      <c r="E232" s="142"/>
      <c r="F232" s="142"/>
      <c r="G232" s="92"/>
      <c r="H232" s="142"/>
      <c r="I232" s="246"/>
      <c r="J232" s="246"/>
      <c r="K232" s="246"/>
      <c r="L232" s="246"/>
      <c r="M232" s="246"/>
      <c r="N232" s="246"/>
      <c r="O232" s="246"/>
      <c r="P232" s="246"/>
      <c r="Q232" s="246"/>
    </row>
    <row r="233" spans="2:17">
      <c r="B233" s="142"/>
      <c r="C233" s="142"/>
      <c r="D233" s="92"/>
      <c r="E233" s="142"/>
      <c r="F233" s="142"/>
      <c r="G233" s="92"/>
      <c r="H233" s="142"/>
      <c r="I233" s="246"/>
      <c r="J233" s="246"/>
      <c r="K233" s="246"/>
      <c r="L233" s="246"/>
      <c r="M233" s="246"/>
      <c r="N233" s="246"/>
      <c r="O233" s="246"/>
      <c r="P233" s="246"/>
      <c r="Q233" s="246"/>
    </row>
    <row r="234" spans="2:17">
      <c r="B234" s="142"/>
      <c r="C234" s="142"/>
      <c r="D234" s="92"/>
      <c r="E234" s="142"/>
      <c r="F234" s="142"/>
      <c r="G234" s="92"/>
      <c r="H234" s="142"/>
      <c r="I234" s="246"/>
      <c r="J234" s="246"/>
      <c r="K234" s="246"/>
      <c r="L234" s="246"/>
      <c r="M234" s="246"/>
      <c r="N234" s="246"/>
      <c r="O234" s="246"/>
      <c r="P234" s="246"/>
      <c r="Q234" s="246"/>
    </row>
    <row r="235" spans="2:17">
      <c r="B235" s="142"/>
      <c r="C235" s="142"/>
      <c r="D235" s="92"/>
      <c r="E235" s="142"/>
      <c r="F235" s="142"/>
      <c r="G235" s="92"/>
      <c r="H235" s="142"/>
      <c r="I235" s="246"/>
      <c r="J235" s="246"/>
      <c r="K235" s="246"/>
      <c r="L235" s="246"/>
      <c r="M235" s="246"/>
      <c r="N235" s="246"/>
      <c r="O235" s="246"/>
      <c r="P235" s="246"/>
      <c r="Q235" s="246"/>
    </row>
    <row r="236" spans="2:17">
      <c r="B236" s="142"/>
      <c r="C236" s="142"/>
      <c r="D236" s="92"/>
      <c r="E236" s="142"/>
      <c r="F236" s="142"/>
      <c r="G236" s="92"/>
      <c r="H236" s="142"/>
      <c r="I236" s="246"/>
      <c r="J236" s="246"/>
      <c r="K236" s="246"/>
      <c r="L236" s="246"/>
      <c r="M236" s="246"/>
      <c r="N236" s="246"/>
      <c r="O236" s="246"/>
      <c r="P236" s="246"/>
      <c r="Q236" s="246"/>
    </row>
    <row r="237" spans="2:17">
      <c r="B237" s="142"/>
      <c r="C237" s="142"/>
      <c r="D237" s="92"/>
      <c r="E237" s="142"/>
      <c r="F237" s="142"/>
      <c r="G237" s="92"/>
      <c r="H237" s="142"/>
      <c r="I237" s="246"/>
      <c r="J237" s="246"/>
      <c r="K237" s="246"/>
      <c r="L237" s="246"/>
      <c r="M237" s="246"/>
      <c r="N237" s="246"/>
      <c r="O237" s="246"/>
      <c r="P237" s="246"/>
      <c r="Q237" s="246"/>
    </row>
    <row r="238" spans="2:17">
      <c r="B238" s="142"/>
      <c r="C238" s="142"/>
      <c r="D238" s="92"/>
      <c r="E238" s="142"/>
      <c r="F238" s="142"/>
      <c r="G238" s="92"/>
      <c r="H238" s="142"/>
      <c r="I238" s="246"/>
      <c r="J238" s="246"/>
      <c r="K238" s="246"/>
      <c r="L238" s="246"/>
      <c r="M238" s="246"/>
      <c r="N238" s="246"/>
      <c r="O238" s="246"/>
      <c r="P238" s="246"/>
      <c r="Q238" s="246"/>
    </row>
    <row r="239" spans="2:17">
      <c r="B239" s="142"/>
      <c r="C239" s="142"/>
      <c r="D239" s="92"/>
      <c r="E239" s="142"/>
      <c r="F239" s="142"/>
      <c r="G239" s="92"/>
      <c r="H239" s="142"/>
      <c r="I239" s="246"/>
      <c r="J239" s="246"/>
      <c r="K239" s="246"/>
      <c r="L239" s="246"/>
      <c r="M239" s="246"/>
      <c r="N239" s="246"/>
      <c r="O239" s="246"/>
      <c r="P239" s="246"/>
      <c r="Q239" s="246"/>
    </row>
    <row r="240" spans="2:17">
      <c r="B240" s="142"/>
      <c r="C240" s="142"/>
      <c r="D240" s="92"/>
      <c r="E240" s="142"/>
      <c r="F240" s="142"/>
      <c r="G240" s="92"/>
      <c r="H240" s="142"/>
      <c r="I240" s="246"/>
      <c r="J240" s="246"/>
      <c r="K240" s="246"/>
      <c r="L240" s="246"/>
      <c r="M240" s="246"/>
      <c r="N240" s="246"/>
      <c r="O240" s="246"/>
      <c r="P240" s="246"/>
      <c r="Q240" s="246"/>
    </row>
    <row r="241" spans="2:17">
      <c r="B241" s="142"/>
      <c r="C241" s="142"/>
      <c r="D241" s="92"/>
      <c r="E241" s="142"/>
      <c r="F241" s="142"/>
      <c r="G241" s="92"/>
      <c r="H241" s="142"/>
      <c r="I241" s="246"/>
      <c r="J241" s="246"/>
      <c r="K241" s="246"/>
      <c r="L241" s="246"/>
      <c r="M241" s="246"/>
      <c r="N241" s="246"/>
      <c r="O241" s="246"/>
      <c r="P241" s="246"/>
      <c r="Q241" s="246"/>
    </row>
    <row r="242" spans="2:17">
      <c r="B242" s="142"/>
      <c r="C242" s="142"/>
      <c r="D242" s="92"/>
      <c r="E242" s="142"/>
      <c r="F242" s="142"/>
      <c r="G242" s="92"/>
      <c r="H242" s="142"/>
      <c r="I242" s="246"/>
      <c r="J242" s="246"/>
      <c r="K242" s="246"/>
      <c r="L242" s="246"/>
      <c r="M242" s="246"/>
      <c r="N242" s="246"/>
      <c r="O242" s="246"/>
      <c r="P242" s="246"/>
      <c r="Q242" s="246"/>
    </row>
    <row r="243" spans="2:17">
      <c r="B243" s="142"/>
      <c r="C243" s="142"/>
      <c r="D243" s="92"/>
      <c r="E243" s="142"/>
      <c r="F243" s="142"/>
      <c r="G243" s="92"/>
      <c r="H243" s="142"/>
      <c r="I243" s="246"/>
      <c r="J243" s="246"/>
      <c r="K243" s="246"/>
      <c r="L243" s="246"/>
      <c r="M243" s="246"/>
      <c r="N243" s="246"/>
      <c r="O243" s="246"/>
      <c r="P243" s="246"/>
      <c r="Q243" s="246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baseColWidth="10" defaultColWidth="16.33203125" defaultRowHeight="14"/>
  <cols>
    <col min="1" max="1" width="65.33203125" style="9" bestFit="1" customWidth="1"/>
    <col min="2" max="2" width="14.5" style="163" bestFit="1" customWidth="1"/>
    <col min="3" max="4" width="12.83203125" style="228" bestFit="1" customWidth="1"/>
    <col min="5" max="5" width="14.83203125" style="163" bestFit="1" customWidth="1"/>
    <col min="6" max="6" width="16" style="163" bestFit="1" customWidth="1"/>
    <col min="7" max="7" width="10.6640625" style="103" bestFit="1" customWidth="1"/>
    <col min="8" max="8" width="14.5" style="163" bestFit="1" customWidth="1"/>
    <col min="9" max="10" width="12.83203125" style="228" bestFit="1" customWidth="1"/>
    <col min="11" max="12" width="16" style="163" bestFit="1" customWidth="1"/>
    <col min="13" max="13" width="10.6640625" style="103" bestFit="1" customWidth="1"/>
    <col min="14" max="14" width="16.1640625" style="163" bestFit="1" customWidth="1"/>
    <col min="15" max="16384" width="16.33203125" style="9"/>
  </cols>
  <sheetData>
    <row r="2" spans="1:19" s="241" customFormat="1" ht="19">
      <c r="A2" s="5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30"/>
      <c r="P2" s="230"/>
      <c r="Q2" s="230"/>
      <c r="R2" s="230"/>
      <c r="S2" s="230"/>
    </row>
    <row r="3" spans="1:19">
      <c r="A3" s="213"/>
    </row>
    <row r="4" spans="1:19" s="82" customFormat="1">
      <c r="B4" s="215"/>
      <c r="C4" s="76"/>
      <c r="D4" s="76"/>
      <c r="E4" s="215"/>
      <c r="F4" s="215"/>
      <c r="G4" s="176"/>
      <c r="H4" s="215"/>
      <c r="I4" s="76"/>
      <c r="J4" s="76"/>
      <c r="K4" s="215"/>
      <c r="L4" s="215"/>
      <c r="M4" s="176"/>
      <c r="N4" s="82" t="str">
        <f>VALVAL</f>
        <v>млрд. одиниць</v>
      </c>
    </row>
    <row r="5" spans="1:19" s="161" customFormat="1">
      <c r="A5" s="187"/>
      <c r="B5" s="257">
        <v>44561</v>
      </c>
      <c r="C5" s="258"/>
      <c r="D5" s="258"/>
      <c r="E5" s="258"/>
      <c r="F5" s="258"/>
      <c r="G5" s="259"/>
      <c r="H5" s="257">
        <v>44620</v>
      </c>
      <c r="I5" s="258"/>
      <c r="J5" s="258"/>
      <c r="K5" s="258"/>
      <c r="L5" s="258"/>
      <c r="M5" s="259"/>
      <c r="N5" s="17"/>
    </row>
    <row r="6" spans="1:19" s="21" customFormat="1">
      <c r="A6" s="93"/>
      <c r="B6" s="72" t="s">
        <v>5</v>
      </c>
      <c r="C6" s="143" t="s">
        <v>170</v>
      </c>
      <c r="D6" s="143" t="s">
        <v>196</v>
      </c>
      <c r="E6" s="72" t="s">
        <v>159</v>
      </c>
      <c r="F6" s="72" t="s">
        <v>162</v>
      </c>
      <c r="G6" s="243" t="s">
        <v>180</v>
      </c>
      <c r="H6" s="72" t="s">
        <v>5</v>
      </c>
      <c r="I6" s="143" t="s">
        <v>170</v>
      </c>
      <c r="J6" s="143" t="s">
        <v>196</v>
      </c>
      <c r="K6" s="72" t="s">
        <v>159</v>
      </c>
      <c r="L6" s="72" t="s">
        <v>162</v>
      </c>
      <c r="M6" s="243" t="s">
        <v>180</v>
      </c>
      <c r="N6" s="72" t="s">
        <v>61</v>
      </c>
    </row>
    <row r="7" spans="1:19" s="121" customFormat="1" ht="15">
      <c r="A7" s="209" t="s">
        <v>144</v>
      </c>
      <c r="B7" s="106"/>
      <c r="C7" s="185"/>
      <c r="D7" s="185"/>
      <c r="E7" s="106">
        <f>SUM(E8:E23)</f>
        <v>97.954450442069998</v>
      </c>
      <c r="F7" s="106">
        <f>SUM(F8:F23)</f>
        <v>2672.0210900444799</v>
      </c>
      <c r="G7" s="38">
        <f>SUM(G8:G23)</f>
        <v>0.99999899999999997</v>
      </c>
      <c r="H7" s="106"/>
      <c r="I7" s="185"/>
      <c r="J7" s="185"/>
      <c r="K7" s="106">
        <f>SUM(K8:K23)</f>
        <v>93.320295901530002</v>
      </c>
      <c r="L7" s="106">
        <f>SUM(L8:L23)</f>
        <v>2730.0759245751401</v>
      </c>
      <c r="M7" s="38">
        <f>SUM(M8:M23)</f>
        <v>1</v>
      </c>
      <c r="N7" s="106">
        <f>SUM(N8:N23)</f>
        <v>-1.0000000000002954E-6</v>
      </c>
    </row>
    <row r="8" spans="1:19" s="26" customFormat="1">
      <c r="A8" s="98" t="s">
        <v>24</v>
      </c>
      <c r="B8" s="24">
        <v>1.517392893E-2</v>
      </c>
      <c r="C8" s="100">
        <v>1.3505</v>
      </c>
      <c r="D8" s="100">
        <v>36.839199999999998</v>
      </c>
      <c r="E8" s="24">
        <v>2.0492385960000001E-2</v>
      </c>
      <c r="F8" s="24">
        <v>0.55899540264000003</v>
      </c>
      <c r="G8" s="199">
        <v>2.0900000000000001E-4</v>
      </c>
      <c r="H8" s="24">
        <v>1.517392893E-2</v>
      </c>
      <c r="I8" s="100">
        <v>1.3585480000000001</v>
      </c>
      <c r="J8" s="100">
        <v>39.744199999999999</v>
      </c>
      <c r="K8" s="24">
        <v>2.0614518120000001E-2</v>
      </c>
      <c r="L8" s="24">
        <v>0.60307566617999997</v>
      </c>
      <c r="M8" s="199">
        <v>2.2100000000000001E-4</v>
      </c>
      <c r="N8" s="24">
        <v>1.2E-5</v>
      </c>
    </row>
    <row r="9" spans="1:19">
      <c r="A9" s="189" t="s">
        <v>110</v>
      </c>
      <c r="B9" s="223">
        <v>33.730609348919998</v>
      </c>
      <c r="C9" s="59">
        <v>1</v>
      </c>
      <c r="D9" s="59">
        <v>27.278199999999998</v>
      </c>
      <c r="E9" s="223">
        <v>33.730609348919998</v>
      </c>
      <c r="F9" s="223">
        <v>920.11030794174997</v>
      </c>
      <c r="G9" s="167">
        <v>0.34434999999999999</v>
      </c>
      <c r="H9" s="223">
        <v>33.129858566140001</v>
      </c>
      <c r="I9" s="59">
        <v>1</v>
      </c>
      <c r="J9" s="59">
        <v>29.254899999999999</v>
      </c>
      <c r="K9" s="223">
        <v>33.129858566140001</v>
      </c>
      <c r="L9" s="223">
        <v>969.21069936657</v>
      </c>
      <c r="M9" s="167">
        <v>0.35501199999999999</v>
      </c>
      <c r="N9" s="223">
        <v>1.0662E-2</v>
      </c>
      <c r="O9" s="246"/>
      <c r="P9" s="246"/>
      <c r="Q9" s="246"/>
    </row>
    <row r="10" spans="1:19">
      <c r="A10" s="189" t="s">
        <v>1</v>
      </c>
      <c r="B10" s="223">
        <v>11.62103235783</v>
      </c>
      <c r="C10" s="59">
        <v>1.1336010000000001</v>
      </c>
      <c r="D10" s="59">
        <v>30.922599999999999</v>
      </c>
      <c r="E10" s="223">
        <v>13.173616117950001</v>
      </c>
      <c r="F10" s="223">
        <v>359.35253518822998</v>
      </c>
      <c r="G10" s="167">
        <v>0.134487</v>
      </c>
      <c r="H10" s="223">
        <v>11.23910169198</v>
      </c>
      <c r="I10" s="59">
        <v>1.1338509999999999</v>
      </c>
      <c r="J10" s="59">
        <v>33.170699999999997</v>
      </c>
      <c r="K10" s="223">
        <v>12.74346760693</v>
      </c>
      <c r="L10" s="223">
        <v>372.80887049414002</v>
      </c>
      <c r="M10" s="167">
        <v>0.13655600000000001</v>
      </c>
      <c r="N10" s="223">
        <v>2.0690000000000001E-3</v>
      </c>
      <c r="O10" s="246"/>
      <c r="P10" s="246"/>
      <c r="Q10" s="246"/>
    </row>
    <row r="11" spans="1:19">
      <c r="A11" s="189" t="s">
        <v>153</v>
      </c>
      <c r="B11" s="223">
        <v>0</v>
      </c>
      <c r="C11" s="59">
        <v>0.78268700000000002</v>
      </c>
      <c r="D11" s="59">
        <v>21.350300000000001</v>
      </c>
      <c r="E11" s="223">
        <v>0</v>
      </c>
      <c r="F11" s="223">
        <v>0</v>
      </c>
      <c r="G11" s="167">
        <v>0</v>
      </c>
      <c r="H11" s="223">
        <v>0</v>
      </c>
      <c r="I11" s="59">
        <v>0.78774200000000005</v>
      </c>
      <c r="J11" s="59">
        <v>23.045300000000001</v>
      </c>
      <c r="K11" s="223">
        <v>0</v>
      </c>
      <c r="L11" s="223">
        <v>0</v>
      </c>
      <c r="M11" s="167">
        <v>0</v>
      </c>
      <c r="N11" s="223">
        <v>0</v>
      </c>
      <c r="O11" s="246"/>
      <c r="P11" s="246"/>
      <c r="Q11" s="246"/>
    </row>
    <row r="12" spans="1:19">
      <c r="A12" s="189" t="s">
        <v>13</v>
      </c>
      <c r="B12" s="223">
        <v>10.363867396</v>
      </c>
      <c r="C12" s="59">
        <v>1.399594</v>
      </c>
      <c r="D12" s="59">
        <v>38.178401000000001</v>
      </c>
      <c r="E12" s="223">
        <v>14.5052050852</v>
      </c>
      <c r="F12" s="223">
        <v>395.67588535532002</v>
      </c>
      <c r="G12" s="167">
        <v>0.14808099999999999</v>
      </c>
      <c r="H12" s="223">
        <v>10.265359063</v>
      </c>
      <c r="I12" s="59">
        <v>1.4021790000000001</v>
      </c>
      <c r="J12" s="59">
        <v>41.020600000000002</v>
      </c>
      <c r="K12" s="223">
        <v>14.393868650370001</v>
      </c>
      <c r="L12" s="223">
        <v>421.09118797969001</v>
      </c>
      <c r="M12" s="167">
        <v>0.15424199999999999</v>
      </c>
      <c r="N12" s="223">
        <v>6.1599999999999997E-3</v>
      </c>
      <c r="O12" s="246"/>
      <c r="P12" s="246"/>
      <c r="Q12" s="246"/>
    </row>
    <row r="13" spans="1:19">
      <c r="A13" s="189" t="s">
        <v>14</v>
      </c>
      <c r="B13" s="223">
        <v>982.71667160058996</v>
      </c>
      <c r="C13" s="59">
        <v>3.6658999999999997E-2</v>
      </c>
      <c r="D13" s="59">
        <v>1</v>
      </c>
      <c r="E13" s="223">
        <v>36.025715465269997</v>
      </c>
      <c r="F13" s="223">
        <v>982.71667160058996</v>
      </c>
      <c r="G13" s="167">
        <v>0.36778</v>
      </c>
      <c r="H13" s="223">
        <v>951.75985879991003</v>
      </c>
      <c r="I13" s="59">
        <v>3.4181999999999997E-2</v>
      </c>
      <c r="J13" s="59">
        <v>1</v>
      </c>
      <c r="K13" s="223">
        <v>32.533348560219999</v>
      </c>
      <c r="L13" s="223">
        <v>951.75985879991003</v>
      </c>
      <c r="M13" s="167">
        <v>0.34861999999999999</v>
      </c>
      <c r="N13" s="223">
        <v>-1.916E-2</v>
      </c>
      <c r="O13" s="246"/>
      <c r="P13" s="246"/>
      <c r="Q13" s="246"/>
    </row>
    <row r="14" spans="1:19">
      <c r="A14" s="189" t="s">
        <v>98</v>
      </c>
      <c r="B14" s="223">
        <v>57.434023705000001</v>
      </c>
      <c r="C14" s="59">
        <v>8.685E-3</v>
      </c>
      <c r="D14" s="59">
        <v>0.23691000000000001</v>
      </c>
      <c r="E14" s="223">
        <v>0.49881203877000002</v>
      </c>
      <c r="F14" s="223">
        <v>13.60669455595</v>
      </c>
      <c r="G14" s="167">
        <v>5.0920000000000002E-3</v>
      </c>
      <c r="H14" s="223">
        <v>57.448391960999999</v>
      </c>
      <c r="I14" s="59">
        <v>8.6879999999999995E-3</v>
      </c>
      <c r="J14" s="59">
        <v>0.25418000000000002</v>
      </c>
      <c r="K14" s="223">
        <v>0.49913799975000001</v>
      </c>
      <c r="L14" s="223">
        <v>14.602232268650001</v>
      </c>
      <c r="M14" s="167">
        <v>5.3489999999999996E-3</v>
      </c>
      <c r="N14" s="223">
        <v>2.5599999999999999E-4</v>
      </c>
      <c r="O14" s="246"/>
      <c r="P14" s="246"/>
      <c r="Q14" s="246"/>
    </row>
    <row r="15" spans="1:19">
      <c r="B15" s="142"/>
      <c r="C15" s="220"/>
      <c r="D15" s="220"/>
      <c r="E15" s="142"/>
      <c r="F15" s="142"/>
      <c r="G15" s="92"/>
      <c r="H15" s="142"/>
      <c r="I15" s="220"/>
      <c r="J15" s="220"/>
      <c r="K15" s="142"/>
      <c r="L15" s="142"/>
      <c r="M15" s="92"/>
      <c r="N15" s="142"/>
      <c r="O15" s="246"/>
      <c r="P15" s="246"/>
      <c r="Q15" s="246"/>
    </row>
    <row r="16" spans="1:19">
      <c r="B16" s="142"/>
      <c r="C16" s="220"/>
      <c r="D16" s="220"/>
      <c r="E16" s="142"/>
      <c r="F16" s="142"/>
      <c r="G16" s="92"/>
      <c r="H16" s="142"/>
      <c r="I16" s="220"/>
      <c r="J16" s="220"/>
      <c r="K16" s="142"/>
      <c r="L16" s="142"/>
      <c r="M16" s="92"/>
      <c r="N16" s="142"/>
      <c r="O16" s="246"/>
      <c r="P16" s="246"/>
      <c r="Q16" s="246"/>
    </row>
    <row r="17" spans="2:17">
      <c r="B17" s="142"/>
      <c r="C17" s="220"/>
      <c r="D17" s="220"/>
      <c r="E17" s="142"/>
      <c r="F17" s="142"/>
      <c r="G17" s="92"/>
      <c r="H17" s="142"/>
      <c r="I17" s="220"/>
      <c r="J17" s="220"/>
      <c r="K17" s="142"/>
      <c r="L17" s="142"/>
      <c r="M17" s="92"/>
      <c r="N17" s="142"/>
      <c r="O17" s="246"/>
      <c r="P17" s="246"/>
      <c r="Q17" s="246"/>
    </row>
    <row r="18" spans="2:17">
      <c r="B18" s="142"/>
      <c r="C18" s="220"/>
      <c r="D18" s="220"/>
      <c r="E18" s="142"/>
      <c r="F18" s="142"/>
      <c r="G18" s="92"/>
      <c r="H18" s="142"/>
      <c r="I18" s="220"/>
      <c r="J18" s="220"/>
      <c r="K18" s="142"/>
      <c r="L18" s="142"/>
      <c r="M18" s="92"/>
      <c r="N18" s="142"/>
      <c r="O18" s="246"/>
      <c r="P18" s="246"/>
      <c r="Q18" s="246"/>
    </row>
    <row r="19" spans="2:17">
      <c r="B19" s="142"/>
      <c r="C19" s="220"/>
      <c r="D19" s="220"/>
      <c r="E19" s="142"/>
      <c r="F19" s="142"/>
      <c r="G19" s="92"/>
      <c r="H19" s="142"/>
      <c r="I19" s="220"/>
      <c r="J19" s="220"/>
      <c r="K19" s="142"/>
      <c r="L19" s="142"/>
      <c r="M19" s="92"/>
      <c r="N19" s="142"/>
      <c r="O19" s="246"/>
      <c r="P19" s="246"/>
      <c r="Q19" s="246"/>
    </row>
    <row r="20" spans="2:17">
      <c r="B20" s="142"/>
      <c r="C20" s="220"/>
      <c r="D20" s="220"/>
      <c r="E20" s="142"/>
      <c r="F20" s="142"/>
      <c r="G20" s="92"/>
      <c r="H20" s="142"/>
      <c r="I20" s="220"/>
      <c r="J20" s="220"/>
      <c r="K20" s="142"/>
      <c r="L20" s="142"/>
      <c r="M20" s="92"/>
      <c r="N20" s="142"/>
      <c r="O20" s="246"/>
      <c r="P20" s="246"/>
      <c r="Q20" s="246"/>
    </row>
    <row r="21" spans="2:17">
      <c r="B21" s="142"/>
      <c r="C21" s="220"/>
      <c r="D21" s="220"/>
      <c r="E21" s="142"/>
      <c r="F21" s="142"/>
      <c r="G21" s="92"/>
      <c r="H21" s="142"/>
      <c r="I21" s="220"/>
      <c r="J21" s="220"/>
      <c r="K21" s="142"/>
      <c r="L21" s="142"/>
      <c r="M21" s="92"/>
      <c r="N21" s="142"/>
      <c r="O21" s="246"/>
      <c r="P21" s="246"/>
      <c r="Q21" s="246"/>
    </row>
    <row r="22" spans="2:17">
      <c r="B22" s="142"/>
      <c r="C22" s="220"/>
      <c r="D22" s="220"/>
      <c r="E22" s="142"/>
      <c r="F22" s="142"/>
      <c r="G22" s="92"/>
      <c r="H22" s="142"/>
      <c r="I22" s="220"/>
      <c r="J22" s="220"/>
      <c r="K22" s="142"/>
      <c r="L22" s="142"/>
      <c r="M22" s="92"/>
      <c r="N22" s="142"/>
      <c r="O22" s="246"/>
      <c r="P22" s="246"/>
      <c r="Q22" s="246"/>
    </row>
    <row r="23" spans="2:17">
      <c r="B23" s="142"/>
      <c r="C23" s="220"/>
      <c r="D23" s="220"/>
      <c r="E23" s="142"/>
      <c r="F23" s="142"/>
      <c r="G23" s="92"/>
      <c r="H23" s="142"/>
      <c r="I23" s="220"/>
      <c r="J23" s="220"/>
      <c r="K23" s="142"/>
      <c r="L23" s="142"/>
      <c r="M23" s="92"/>
      <c r="N23" s="142"/>
      <c r="O23" s="246"/>
      <c r="P23" s="246"/>
      <c r="Q23" s="246"/>
    </row>
    <row r="24" spans="2:17">
      <c r="B24" s="142"/>
      <c r="C24" s="220"/>
      <c r="D24" s="220"/>
      <c r="E24" s="142"/>
      <c r="F24" s="142"/>
      <c r="G24" s="92"/>
      <c r="H24" s="142"/>
      <c r="I24" s="220"/>
      <c r="J24" s="220"/>
      <c r="K24" s="142"/>
      <c r="L24" s="142"/>
      <c r="M24" s="92"/>
      <c r="N24" s="142"/>
      <c r="O24" s="246"/>
      <c r="P24" s="246"/>
      <c r="Q24" s="246"/>
    </row>
    <row r="25" spans="2:17">
      <c r="B25" s="142"/>
      <c r="C25" s="220"/>
      <c r="D25" s="220"/>
      <c r="E25" s="142"/>
      <c r="F25" s="142"/>
      <c r="G25" s="92"/>
      <c r="H25" s="142"/>
      <c r="I25" s="220"/>
      <c r="J25" s="220"/>
      <c r="K25" s="142"/>
      <c r="L25" s="142"/>
      <c r="M25" s="92"/>
      <c r="N25" s="142"/>
      <c r="O25" s="246"/>
      <c r="P25" s="246"/>
      <c r="Q25" s="246"/>
    </row>
    <row r="26" spans="2:17">
      <c r="B26" s="142"/>
      <c r="C26" s="220"/>
      <c r="D26" s="220"/>
      <c r="E26" s="142"/>
      <c r="F26" s="142"/>
      <c r="G26" s="92"/>
      <c r="H26" s="142"/>
      <c r="I26" s="220"/>
      <c r="J26" s="220"/>
      <c r="K26" s="142"/>
      <c r="L26" s="142"/>
      <c r="M26" s="92"/>
      <c r="N26" s="142"/>
      <c r="O26" s="246"/>
      <c r="P26" s="246"/>
      <c r="Q26" s="246"/>
    </row>
    <row r="27" spans="2:17">
      <c r="B27" s="142"/>
      <c r="C27" s="220"/>
      <c r="D27" s="220"/>
      <c r="E27" s="142"/>
      <c r="F27" s="142"/>
      <c r="G27" s="92"/>
      <c r="H27" s="142"/>
      <c r="I27" s="220"/>
      <c r="J27" s="220"/>
      <c r="K27" s="142"/>
      <c r="L27" s="142"/>
      <c r="M27" s="92"/>
      <c r="N27" s="142"/>
      <c r="O27" s="246"/>
      <c r="P27" s="246"/>
      <c r="Q27" s="246"/>
    </row>
    <row r="28" spans="2:17">
      <c r="B28" s="142"/>
      <c r="C28" s="220"/>
      <c r="D28" s="220"/>
      <c r="E28" s="142"/>
      <c r="F28" s="142"/>
      <c r="G28" s="92"/>
      <c r="H28" s="142"/>
      <c r="I28" s="220"/>
      <c r="J28" s="220"/>
      <c r="K28" s="142"/>
      <c r="L28" s="142"/>
      <c r="M28" s="92"/>
      <c r="N28" s="142"/>
      <c r="O28" s="246"/>
      <c r="P28" s="246"/>
      <c r="Q28" s="246"/>
    </row>
    <row r="29" spans="2:17">
      <c r="B29" s="142"/>
      <c r="C29" s="220"/>
      <c r="D29" s="220"/>
      <c r="E29" s="142"/>
      <c r="F29" s="142"/>
      <c r="G29" s="92"/>
      <c r="H29" s="142"/>
      <c r="I29" s="220"/>
      <c r="J29" s="220"/>
      <c r="K29" s="142"/>
      <c r="L29" s="142"/>
      <c r="M29" s="92"/>
      <c r="N29" s="142"/>
      <c r="O29" s="246"/>
      <c r="P29" s="246"/>
      <c r="Q29" s="246"/>
    </row>
    <row r="30" spans="2:17">
      <c r="B30" s="142"/>
      <c r="C30" s="220"/>
      <c r="D30" s="220"/>
      <c r="E30" s="142"/>
      <c r="F30" s="142"/>
      <c r="G30" s="92"/>
      <c r="H30" s="142"/>
      <c r="I30" s="220"/>
      <c r="J30" s="220"/>
      <c r="K30" s="142"/>
      <c r="L30" s="142"/>
      <c r="M30" s="92"/>
      <c r="N30" s="142"/>
      <c r="O30" s="246"/>
      <c r="P30" s="246"/>
      <c r="Q30" s="246"/>
    </row>
    <row r="31" spans="2:17">
      <c r="B31" s="142"/>
      <c r="C31" s="220"/>
      <c r="D31" s="220"/>
      <c r="E31" s="142"/>
      <c r="F31" s="142"/>
      <c r="G31" s="92"/>
      <c r="H31" s="142"/>
      <c r="I31" s="220"/>
      <c r="J31" s="220"/>
      <c r="K31" s="142"/>
      <c r="L31" s="142"/>
      <c r="M31" s="92"/>
      <c r="N31" s="142"/>
      <c r="O31" s="246"/>
      <c r="P31" s="246"/>
      <c r="Q31" s="246"/>
    </row>
    <row r="32" spans="2:17">
      <c r="B32" s="142"/>
      <c r="C32" s="220"/>
      <c r="D32" s="220"/>
      <c r="E32" s="142"/>
      <c r="F32" s="142"/>
      <c r="G32" s="92"/>
      <c r="H32" s="142"/>
      <c r="I32" s="220"/>
      <c r="J32" s="220"/>
      <c r="K32" s="142"/>
      <c r="L32" s="142"/>
      <c r="M32" s="92"/>
      <c r="N32" s="142"/>
      <c r="O32" s="246"/>
      <c r="P32" s="246"/>
      <c r="Q32" s="246"/>
    </row>
    <row r="33" spans="2:17">
      <c r="B33" s="142"/>
      <c r="C33" s="220"/>
      <c r="D33" s="220"/>
      <c r="E33" s="142"/>
      <c r="F33" s="142"/>
      <c r="G33" s="92"/>
      <c r="H33" s="142"/>
      <c r="I33" s="220"/>
      <c r="J33" s="220"/>
      <c r="K33" s="142"/>
      <c r="L33" s="142"/>
      <c r="M33" s="92"/>
      <c r="N33" s="142"/>
      <c r="O33" s="246"/>
      <c r="P33" s="246"/>
      <c r="Q33" s="246"/>
    </row>
    <row r="34" spans="2:17">
      <c r="B34" s="142"/>
      <c r="C34" s="220"/>
      <c r="D34" s="220"/>
      <c r="E34" s="142"/>
      <c r="F34" s="142"/>
      <c r="G34" s="92"/>
      <c r="H34" s="142"/>
      <c r="I34" s="220"/>
      <c r="J34" s="220"/>
      <c r="K34" s="142"/>
      <c r="L34" s="142"/>
      <c r="M34" s="92"/>
      <c r="N34" s="142"/>
      <c r="O34" s="246"/>
      <c r="P34" s="246"/>
      <c r="Q34" s="246"/>
    </row>
    <row r="35" spans="2:17">
      <c r="B35" s="142"/>
      <c r="C35" s="220"/>
      <c r="D35" s="220"/>
      <c r="E35" s="142"/>
      <c r="F35" s="142"/>
      <c r="G35" s="92"/>
      <c r="H35" s="142"/>
      <c r="I35" s="220"/>
      <c r="J35" s="220"/>
      <c r="K35" s="142"/>
      <c r="L35" s="142"/>
      <c r="M35" s="92"/>
      <c r="N35" s="142"/>
      <c r="O35" s="246"/>
      <c r="P35" s="246"/>
      <c r="Q35" s="246"/>
    </row>
    <row r="36" spans="2:17">
      <c r="B36" s="142"/>
      <c r="C36" s="220"/>
      <c r="D36" s="220"/>
      <c r="E36" s="142"/>
      <c r="F36" s="142"/>
      <c r="G36" s="92"/>
      <c r="H36" s="142"/>
      <c r="I36" s="220"/>
      <c r="J36" s="220"/>
      <c r="K36" s="142"/>
      <c r="L36" s="142"/>
      <c r="M36" s="92"/>
      <c r="N36" s="142"/>
      <c r="O36" s="246"/>
      <c r="P36" s="246"/>
      <c r="Q36" s="246"/>
    </row>
    <row r="37" spans="2:17">
      <c r="B37" s="142"/>
      <c r="C37" s="220"/>
      <c r="D37" s="220"/>
      <c r="E37" s="142"/>
      <c r="F37" s="142"/>
      <c r="G37" s="92"/>
      <c r="H37" s="142"/>
      <c r="I37" s="220"/>
      <c r="J37" s="220"/>
      <c r="K37" s="142"/>
      <c r="L37" s="142"/>
      <c r="M37" s="92"/>
      <c r="N37" s="142"/>
      <c r="O37" s="246"/>
      <c r="P37" s="246"/>
      <c r="Q37" s="246"/>
    </row>
    <row r="38" spans="2:17">
      <c r="B38" s="142"/>
      <c r="C38" s="220"/>
      <c r="D38" s="220"/>
      <c r="E38" s="142"/>
      <c r="F38" s="142"/>
      <c r="G38" s="92"/>
      <c r="H38" s="142"/>
      <c r="I38" s="220"/>
      <c r="J38" s="220"/>
      <c r="K38" s="142"/>
      <c r="L38" s="142"/>
      <c r="M38" s="92"/>
      <c r="N38" s="142"/>
      <c r="O38" s="246"/>
      <c r="P38" s="246"/>
      <c r="Q38" s="246"/>
    </row>
    <row r="39" spans="2:17">
      <c r="B39" s="142"/>
      <c r="C39" s="220"/>
      <c r="D39" s="220"/>
      <c r="E39" s="142"/>
      <c r="F39" s="142"/>
      <c r="G39" s="92"/>
      <c r="H39" s="142"/>
      <c r="I39" s="220"/>
      <c r="J39" s="220"/>
      <c r="K39" s="142"/>
      <c r="L39" s="142"/>
      <c r="M39" s="92"/>
      <c r="N39" s="142"/>
      <c r="O39" s="246"/>
      <c r="P39" s="246"/>
      <c r="Q39" s="246"/>
    </row>
    <row r="40" spans="2:17">
      <c r="B40" s="142"/>
      <c r="C40" s="220"/>
      <c r="D40" s="220"/>
      <c r="E40" s="142"/>
      <c r="F40" s="142"/>
      <c r="G40" s="92"/>
      <c r="H40" s="142"/>
      <c r="I40" s="220"/>
      <c r="J40" s="220"/>
      <c r="K40" s="142"/>
      <c r="L40" s="142"/>
      <c r="M40" s="92"/>
      <c r="N40" s="142"/>
      <c r="O40" s="246"/>
      <c r="P40" s="246"/>
      <c r="Q40" s="246"/>
    </row>
    <row r="41" spans="2:17">
      <c r="B41" s="142"/>
      <c r="C41" s="220"/>
      <c r="D41" s="220"/>
      <c r="E41" s="142"/>
      <c r="F41" s="142"/>
      <c r="G41" s="92"/>
      <c r="H41" s="142"/>
      <c r="I41" s="220"/>
      <c r="J41" s="220"/>
      <c r="K41" s="142"/>
      <c r="L41" s="142"/>
      <c r="M41" s="92"/>
      <c r="N41" s="142"/>
      <c r="O41" s="246"/>
      <c r="P41" s="246"/>
      <c r="Q41" s="246"/>
    </row>
    <row r="42" spans="2:17">
      <c r="B42" s="142"/>
      <c r="C42" s="220"/>
      <c r="D42" s="220"/>
      <c r="E42" s="142"/>
      <c r="F42" s="142"/>
      <c r="G42" s="92"/>
      <c r="H42" s="142"/>
      <c r="I42" s="220"/>
      <c r="J42" s="220"/>
      <c r="K42" s="142"/>
      <c r="L42" s="142"/>
      <c r="M42" s="92"/>
      <c r="N42" s="142"/>
      <c r="O42" s="246"/>
      <c r="P42" s="246"/>
      <c r="Q42" s="246"/>
    </row>
    <row r="43" spans="2:17">
      <c r="B43" s="142"/>
      <c r="C43" s="220"/>
      <c r="D43" s="220"/>
      <c r="E43" s="142"/>
      <c r="F43" s="142"/>
      <c r="G43" s="92"/>
      <c r="H43" s="142"/>
      <c r="I43" s="220"/>
      <c r="J43" s="220"/>
      <c r="K43" s="142"/>
      <c r="L43" s="142"/>
      <c r="M43" s="92"/>
      <c r="N43" s="142"/>
      <c r="O43" s="246"/>
      <c r="P43" s="246"/>
      <c r="Q43" s="246"/>
    </row>
    <row r="44" spans="2:17">
      <c r="B44" s="142"/>
      <c r="C44" s="220"/>
      <c r="D44" s="220"/>
      <c r="E44" s="142"/>
      <c r="F44" s="142"/>
      <c r="G44" s="92"/>
      <c r="H44" s="142"/>
      <c r="I44" s="220"/>
      <c r="J44" s="220"/>
      <c r="K44" s="142"/>
      <c r="L44" s="142"/>
      <c r="M44" s="92"/>
      <c r="N44" s="142"/>
      <c r="O44" s="246"/>
      <c r="P44" s="246"/>
      <c r="Q44" s="246"/>
    </row>
    <row r="45" spans="2:17">
      <c r="B45" s="142"/>
      <c r="C45" s="220"/>
      <c r="D45" s="220"/>
      <c r="E45" s="142"/>
      <c r="F45" s="142"/>
      <c r="G45" s="92"/>
      <c r="H45" s="142"/>
      <c r="I45" s="220"/>
      <c r="J45" s="220"/>
      <c r="K45" s="142"/>
      <c r="L45" s="142"/>
      <c r="M45" s="92"/>
      <c r="N45" s="142"/>
      <c r="O45" s="246"/>
      <c r="P45" s="246"/>
      <c r="Q45" s="246"/>
    </row>
    <row r="46" spans="2:17">
      <c r="B46" s="142"/>
      <c r="C46" s="220"/>
      <c r="D46" s="220"/>
      <c r="E46" s="142"/>
      <c r="F46" s="142"/>
      <c r="G46" s="92"/>
      <c r="H46" s="142"/>
      <c r="I46" s="220"/>
      <c r="J46" s="220"/>
      <c r="K46" s="142"/>
      <c r="L46" s="142"/>
      <c r="M46" s="92"/>
      <c r="N46" s="142"/>
      <c r="O46" s="246"/>
      <c r="P46" s="246"/>
      <c r="Q46" s="246"/>
    </row>
    <row r="47" spans="2:17">
      <c r="B47" s="142"/>
      <c r="C47" s="220"/>
      <c r="D47" s="220"/>
      <c r="E47" s="142"/>
      <c r="F47" s="142"/>
      <c r="G47" s="92"/>
      <c r="H47" s="142"/>
      <c r="I47" s="220"/>
      <c r="J47" s="220"/>
      <c r="K47" s="142"/>
      <c r="L47" s="142"/>
      <c r="M47" s="92"/>
      <c r="N47" s="142"/>
      <c r="O47" s="246"/>
      <c r="P47" s="246"/>
      <c r="Q47" s="246"/>
    </row>
    <row r="48" spans="2:17">
      <c r="B48" s="142"/>
      <c r="C48" s="220"/>
      <c r="D48" s="220"/>
      <c r="E48" s="142"/>
      <c r="F48" s="142"/>
      <c r="G48" s="92"/>
      <c r="H48" s="142"/>
      <c r="I48" s="220"/>
      <c r="J48" s="220"/>
      <c r="K48" s="142"/>
      <c r="L48" s="142"/>
      <c r="M48" s="92"/>
      <c r="N48" s="142"/>
      <c r="O48" s="246"/>
      <c r="P48" s="246"/>
      <c r="Q48" s="246"/>
    </row>
    <row r="49" spans="2:17">
      <c r="B49" s="142"/>
      <c r="C49" s="220"/>
      <c r="D49" s="220"/>
      <c r="E49" s="142"/>
      <c r="F49" s="142"/>
      <c r="G49" s="92"/>
      <c r="H49" s="142"/>
      <c r="I49" s="220"/>
      <c r="J49" s="220"/>
      <c r="K49" s="142"/>
      <c r="L49" s="142"/>
      <c r="M49" s="92"/>
      <c r="N49" s="142"/>
      <c r="O49" s="246"/>
      <c r="P49" s="246"/>
      <c r="Q49" s="246"/>
    </row>
    <row r="50" spans="2:17">
      <c r="B50" s="142"/>
      <c r="C50" s="220"/>
      <c r="D50" s="220"/>
      <c r="E50" s="142"/>
      <c r="F50" s="142"/>
      <c r="G50" s="92"/>
      <c r="H50" s="142"/>
      <c r="I50" s="220"/>
      <c r="J50" s="220"/>
      <c r="K50" s="142"/>
      <c r="L50" s="142"/>
      <c r="M50" s="92"/>
      <c r="N50" s="142"/>
      <c r="O50" s="246"/>
      <c r="P50" s="246"/>
      <c r="Q50" s="246"/>
    </row>
    <row r="51" spans="2:17">
      <c r="B51" s="142"/>
      <c r="C51" s="220"/>
      <c r="D51" s="220"/>
      <c r="E51" s="142"/>
      <c r="F51" s="142"/>
      <c r="G51" s="92"/>
      <c r="H51" s="142"/>
      <c r="I51" s="220"/>
      <c r="J51" s="220"/>
      <c r="K51" s="142"/>
      <c r="L51" s="142"/>
      <c r="M51" s="92"/>
      <c r="N51" s="142"/>
      <c r="O51" s="246"/>
      <c r="P51" s="246"/>
      <c r="Q51" s="246"/>
    </row>
    <row r="52" spans="2:17">
      <c r="B52" s="142"/>
      <c r="C52" s="220"/>
      <c r="D52" s="220"/>
      <c r="E52" s="142"/>
      <c r="F52" s="142"/>
      <c r="G52" s="92"/>
      <c r="H52" s="142"/>
      <c r="I52" s="220"/>
      <c r="J52" s="220"/>
      <c r="K52" s="142"/>
      <c r="L52" s="142"/>
      <c r="M52" s="92"/>
      <c r="N52" s="142"/>
      <c r="O52" s="246"/>
      <c r="P52" s="246"/>
      <c r="Q52" s="246"/>
    </row>
    <row r="53" spans="2:17">
      <c r="B53" s="142"/>
      <c r="C53" s="220"/>
      <c r="D53" s="220"/>
      <c r="E53" s="142"/>
      <c r="F53" s="142"/>
      <c r="G53" s="92"/>
      <c r="H53" s="142"/>
      <c r="I53" s="220"/>
      <c r="J53" s="220"/>
      <c r="K53" s="142"/>
      <c r="L53" s="142"/>
      <c r="M53" s="92"/>
      <c r="N53" s="142"/>
      <c r="O53" s="246"/>
      <c r="P53" s="246"/>
      <c r="Q53" s="246"/>
    </row>
    <row r="54" spans="2:17">
      <c r="B54" s="142"/>
      <c r="C54" s="220"/>
      <c r="D54" s="220"/>
      <c r="E54" s="142"/>
      <c r="F54" s="142"/>
      <c r="G54" s="92"/>
      <c r="H54" s="142"/>
      <c r="I54" s="220"/>
      <c r="J54" s="220"/>
      <c r="K54" s="142"/>
      <c r="L54" s="142"/>
      <c r="M54" s="92"/>
      <c r="N54" s="142"/>
      <c r="O54" s="246"/>
      <c r="P54" s="246"/>
      <c r="Q54" s="246"/>
    </row>
    <row r="55" spans="2:17">
      <c r="B55" s="142"/>
      <c r="C55" s="220"/>
      <c r="D55" s="220"/>
      <c r="E55" s="142"/>
      <c r="F55" s="142"/>
      <c r="G55" s="92"/>
      <c r="H55" s="142"/>
      <c r="I55" s="220"/>
      <c r="J55" s="220"/>
      <c r="K55" s="142"/>
      <c r="L55" s="142"/>
      <c r="M55" s="92"/>
      <c r="N55" s="142"/>
      <c r="O55" s="246"/>
      <c r="P55" s="246"/>
      <c r="Q55" s="246"/>
    </row>
    <row r="56" spans="2:17">
      <c r="B56" s="142"/>
      <c r="C56" s="220"/>
      <c r="D56" s="220"/>
      <c r="E56" s="142"/>
      <c r="F56" s="142"/>
      <c r="G56" s="92"/>
      <c r="H56" s="142"/>
      <c r="I56" s="220"/>
      <c r="J56" s="220"/>
      <c r="K56" s="142"/>
      <c r="L56" s="142"/>
      <c r="M56" s="92"/>
      <c r="N56" s="142"/>
      <c r="O56" s="246"/>
      <c r="P56" s="246"/>
      <c r="Q56" s="246"/>
    </row>
    <row r="57" spans="2:17">
      <c r="B57" s="142"/>
      <c r="C57" s="220"/>
      <c r="D57" s="220"/>
      <c r="E57" s="142"/>
      <c r="F57" s="142"/>
      <c r="G57" s="92"/>
      <c r="H57" s="142"/>
      <c r="I57" s="220"/>
      <c r="J57" s="220"/>
      <c r="K57" s="142"/>
      <c r="L57" s="142"/>
      <c r="M57" s="92"/>
      <c r="N57" s="142"/>
      <c r="O57" s="246"/>
      <c r="P57" s="246"/>
      <c r="Q57" s="246"/>
    </row>
    <row r="58" spans="2:17">
      <c r="B58" s="142"/>
      <c r="C58" s="220"/>
      <c r="D58" s="220"/>
      <c r="E58" s="142"/>
      <c r="F58" s="142"/>
      <c r="G58" s="92"/>
      <c r="H58" s="142"/>
      <c r="I58" s="220"/>
      <c r="J58" s="220"/>
      <c r="K58" s="142"/>
      <c r="L58" s="142"/>
      <c r="M58" s="92"/>
      <c r="N58" s="142"/>
      <c r="O58" s="246"/>
      <c r="P58" s="246"/>
      <c r="Q58" s="246"/>
    </row>
    <row r="59" spans="2:17">
      <c r="B59" s="142"/>
      <c r="C59" s="220"/>
      <c r="D59" s="220"/>
      <c r="E59" s="142"/>
      <c r="F59" s="142"/>
      <c r="G59" s="92"/>
      <c r="H59" s="142"/>
      <c r="I59" s="220"/>
      <c r="J59" s="220"/>
      <c r="K59" s="142"/>
      <c r="L59" s="142"/>
      <c r="M59" s="92"/>
      <c r="N59" s="142"/>
      <c r="O59" s="246"/>
      <c r="P59" s="246"/>
      <c r="Q59" s="246"/>
    </row>
    <row r="60" spans="2:17">
      <c r="B60" s="142"/>
      <c r="C60" s="220"/>
      <c r="D60" s="220"/>
      <c r="E60" s="142"/>
      <c r="F60" s="142"/>
      <c r="G60" s="92"/>
      <c r="H60" s="142"/>
      <c r="I60" s="220"/>
      <c r="J60" s="220"/>
      <c r="K60" s="142"/>
      <c r="L60" s="142"/>
      <c r="M60" s="92"/>
      <c r="N60" s="142"/>
      <c r="O60" s="246"/>
      <c r="P60" s="246"/>
      <c r="Q60" s="246"/>
    </row>
    <row r="61" spans="2:17">
      <c r="B61" s="142"/>
      <c r="C61" s="220"/>
      <c r="D61" s="220"/>
      <c r="E61" s="142"/>
      <c r="F61" s="142"/>
      <c r="G61" s="92"/>
      <c r="H61" s="142"/>
      <c r="I61" s="220"/>
      <c r="J61" s="220"/>
      <c r="K61" s="142"/>
      <c r="L61" s="142"/>
      <c r="M61" s="92"/>
      <c r="N61" s="142"/>
      <c r="O61" s="246"/>
      <c r="P61" s="246"/>
      <c r="Q61" s="246"/>
    </row>
    <row r="62" spans="2:17">
      <c r="B62" s="142"/>
      <c r="C62" s="220"/>
      <c r="D62" s="220"/>
      <c r="E62" s="142"/>
      <c r="F62" s="142"/>
      <c r="G62" s="92"/>
      <c r="H62" s="142"/>
      <c r="I62" s="220"/>
      <c r="J62" s="220"/>
      <c r="K62" s="142"/>
      <c r="L62" s="142"/>
      <c r="M62" s="92"/>
      <c r="N62" s="142"/>
      <c r="O62" s="246"/>
      <c r="P62" s="246"/>
      <c r="Q62" s="246"/>
    </row>
    <row r="63" spans="2:17">
      <c r="B63" s="142"/>
      <c r="C63" s="220"/>
      <c r="D63" s="220"/>
      <c r="E63" s="142"/>
      <c r="F63" s="142"/>
      <c r="G63" s="92"/>
      <c r="H63" s="142"/>
      <c r="I63" s="220"/>
      <c r="J63" s="220"/>
      <c r="K63" s="142"/>
      <c r="L63" s="142"/>
      <c r="M63" s="92"/>
      <c r="N63" s="142"/>
      <c r="O63" s="246"/>
      <c r="P63" s="246"/>
      <c r="Q63" s="246"/>
    </row>
    <row r="64" spans="2:17">
      <c r="B64" s="142"/>
      <c r="C64" s="220"/>
      <c r="D64" s="220"/>
      <c r="E64" s="142"/>
      <c r="F64" s="142"/>
      <c r="G64" s="92"/>
      <c r="H64" s="142"/>
      <c r="I64" s="220"/>
      <c r="J64" s="220"/>
      <c r="K64" s="142"/>
      <c r="L64" s="142"/>
      <c r="M64" s="92"/>
      <c r="N64" s="142"/>
      <c r="O64" s="246"/>
      <c r="P64" s="246"/>
      <c r="Q64" s="246"/>
    </row>
    <row r="65" spans="2:17">
      <c r="B65" s="142"/>
      <c r="C65" s="220"/>
      <c r="D65" s="220"/>
      <c r="E65" s="142"/>
      <c r="F65" s="142"/>
      <c r="G65" s="92"/>
      <c r="H65" s="142"/>
      <c r="I65" s="220"/>
      <c r="J65" s="220"/>
      <c r="K65" s="142"/>
      <c r="L65" s="142"/>
      <c r="M65" s="92"/>
      <c r="N65" s="142"/>
      <c r="O65" s="246"/>
      <c r="P65" s="246"/>
      <c r="Q65" s="246"/>
    </row>
    <row r="66" spans="2:17">
      <c r="B66" s="142"/>
      <c r="C66" s="220"/>
      <c r="D66" s="220"/>
      <c r="E66" s="142"/>
      <c r="F66" s="142"/>
      <c r="G66" s="92"/>
      <c r="H66" s="142"/>
      <c r="I66" s="220"/>
      <c r="J66" s="220"/>
      <c r="K66" s="142"/>
      <c r="L66" s="142"/>
      <c r="M66" s="92"/>
      <c r="N66" s="142"/>
      <c r="O66" s="246"/>
      <c r="P66" s="246"/>
      <c r="Q66" s="246"/>
    </row>
    <row r="67" spans="2:17">
      <c r="B67" s="142"/>
      <c r="C67" s="220"/>
      <c r="D67" s="220"/>
      <c r="E67" s="142"/>
      <c r="F67" s="142"/>
      <c r="G67" s="92"/>
      <c r="H67" s="142"/>
      <c r="I67" s="220"/>
      <c r="J67" s="220"/>
      <c r="K67" s="142"/>
      <c r="L67" s="142"/>
      <c r="M67" s="92"/>
      <c r="N67" s="142"/>
      <c r="O67" s="246"/>
      <c r="P67" s="246"/>
      <c r="Q67" s="246"/>
    </row>
    <row r="68" spans="2:17">
      <c r="B68" s="142"/>
      <c r="C68" s="220"/>
      <c r="D68" s="220"/>
      <c r="E68" s="142"/>
      <c r="F68" s="142"/>
      <c r="G68" s="92"/>
      <c r="H68" s="142"/>
      <c r="I68" s="220"/>
      <c r="J68" s="220"/>
      <c r="K68" s="142"/>
      <c r="L68" s="142"/>
      <c r="M68" s="92"/>
      <c r="N68" s="142"/>
      <c r="O68" s="246"/>
      <c r="P68" s="246"/>
      <c r="Q68" s="246"/>
    </row>
    <row r="69" spans="2:17">
      <c r="B69" s="142"/>
      <c r="C69" s="220"/>
      <c r="D69" s="220"/>
      <c r="E69" s="142"/>
      <c r="F69" s="142"/>
      <c r="G69" s="92"/>
      <c r="H69" s="142"/>
      <c r="I69" s="220"/>
      <c r="J69" s="220"/>
      <c r="K69" s="142"/>
      <c r="L69" s="142"/>
      <c r="M69" s="92"/>
      <c r="N69" s="142"/>
      <c r="O69" s="246"/>
      <c r="P69" s="246"/>
      <c r="Q69" s="246"/>
    </row>
    <row r="70" spans="2:17">
      <c r="B70" s="142"/>
      <c r="C70" s="220"/>
      <c r="D70" s="220"/>
      <c r="E70" s="142"/>
      <c r="F70" s="142"/>
      <c r="G70" s="92"/>
      <c r="H70" s="142"/>
      <c r="I70" s="220"/>
      <c r="J70" s="220"/>
      <c r="K70" s="142"/>
      <c r="L70" s="142"/>
      <c r="M70" s="92"/>
      <c r="N70" s="142"/>
      <c r="O70" s="246"/>
      <c r="P70" s="246"/>
      <c r="Q70" s="246"/>
    </row>
    <row r="71" spans="2:17">
      <c r="B71" s="142"/>
      <c r="C71" s="220"/>
      <c r="D71" s="220"/>
      <c r="E71" s="142"/>
      <c r="F71" s="142"/>
      <c r="G71" s="92"/>
      <c r="H71" s="142"/>
      <c r="I71" s="220"/>
      <c r="J71" s="220"/>
      <c r="K71" s="142"/>
      <c r="L71" s="142"/>
      <c r="M71" s="92"/>
      <c r="N71" s="142"/>
      <c r="O71" s="246"/>
      <c r="P71" s="246"/>
      <c r="Q71" s="246"/>
    </row>
    <row r="72" spans="2:17">
      <c r="B72" s="142"/>
      <c r="C72" s="220"/>
      <c r="D72" s="220"/>
      <c r="E72" s="142"/>
      <c r="F72" s="142"/>
      <c r="G72" s="92"/>
      <c r="H72" s="142"/>
      <c r="I72" s="220"/>
      <c r="J72" s="220"/>
      <c r="K72" s="142"/>
      <c r="L72" s="142"/>
      <c r="M72" s="92"/>
      <c r="N72" s="142"/>
      <c r="O72" s="246"/>
      <c r="P72" s="246"/>
      <c r="Q72" s="246"/>
    </row>
    <row r="73" spans="2:17">
      <c r="B73" s="142"/>
      <c r="C73" s="220"/>
      <c r="D73" s="220"/>
      <c r="E73" s="142"/>
      <c r="F73" s="142"/>
      <c r="G73" s="92"/>
      <c r="H73" s="142"/>
      <c r="I73" s="220"/>
      <c r="J73" s="220"/>
      <c r="K73" s="142"/>
      <c r="L73" s="142"/>
      <c r="M73" s="92"/>
      <c r="N73" s="142"/>
      <c r="O73" s="246"/>
      <c r="P73" s="246"/>
      <c r="Q73" s="246"/>
    </row>
    <row r="74" spans="2:17">
      <c r="B74" s="142"/>
      <c r="C74" s="220"/>
      <c r="D74" s="220"/>
      <c r="E74" s="142"/>
      <c r="F74" s="142"/>
      <c r="G74" s="92"/>
      <c r="H74" s="142"/>
      <c r="I74" s="220"/>
      <c r="J74" s="220"/>
      <c r="K74" s="142"/>
      <c r="L74" s="142"/>
      <c r="M74" s="92"/>
      <c r="N74" s="142"/>
      <c r="O74" s="246"/>
      <c r="P74" s="246"/>
      <c r="Q74" s="246"/>
    </row>
    <row r="75" spans="2:17">
      <c r="B75" s="142"/>
      <c r="C75" s="220"/>
      <c r="D75" s="220"/>
      <c r="E75" s="142"/>
      <c r="F75" s="142"/>
      <c r="G75" s="92"/>
      <c r="H75" s="142"/>
      <c r="I75" s="220"/>
      <c r="J75" s="220"/>
      <c r="K75" s="142"/>
      <c r="L75" s="142"/>
      <c r="M75" s="92"/>
      <c r="N75" s="142"/>
      <c r="O75" s="246"/>
      <c r="P75" s="246"/>
      <c r="Q75" s="246"/>
    </row>
    <row r="76" spans="2:17">
      <c r="B76" s="142"/>
      <c r="C76" s="220"/>
      <c r="D76" s="220"/>
      <c r="E76" s="142"/>
      <c r="F76" s="142"/>
      <c r="G76" s="92"/>
      <c r="H76" s="142"/>
      <c r="I76" s="220"/>
      <c r="J76" s="220"/>
      <c r="K76" s="142"/>
      <c r="L76" s="142"/>
      <c r="M76" s="92"/>
      <c r="N76" s="142"/>
      <c r="O76" s="246"/>
      <c r="P76" s="246"/>
      <c r="Q76" s="246"/>
    </row>
    <row r="77" spans="2:17">
      <c r="B77" s="142"/>
      <c r="C77" s="220"/>
      <c r="D77" s="220"/>
      <c r="E77" s="142"/>
      <c r="F77" s="142"/>
      <c r="G77" s="92"/>
      <c r="H77" s="142"/>
      <c r="I77" s="220"/>
      <c r="J77" s="220"/>
      <c r="K77" s="142"/>
      <c r="L77" s="142"/>
      <c r="M77" s="92"/>
      <c r="N77" s="142"/>
      <c r="O77" s="246"/>
      <c r="P77" s="246"/>
      <c r="Q77" s="246"/>
    </row>
    <row r="78" spans="2:17">
      <c r="B78" s="142"/>
      <c r="C78" s="220"/>
      <c r="D78" s="220"/>
      <c r="E78" s="142"/>
      <c r="F78" s="142"/>
      <c r="G78" s="92"/>
      <c r="H78" s="142"/>
      <c r="I78" s="220"/>
      <c r="J78" s="220"/>
      <c r="K78" s="142"/>
      <c r="L78" s="142"/>
      <c r="M78" s="92"/>
      <c r="N78" s="142"/>
      <c r="O78" s="246"/>
      <c r="P78" s="246"/>
      <c r="Q78" s="246"/>
    </row>
    <row r="79" spans="2:17">
      <c r="B79" s="142"/>
      <c r="C79" s="220"/>
      <c r="D79" s="220"/>
      <c r="E79" s="142"/>
      <c r="F79" s="142"/>
      <c r="G79" s="92"/>
      <c r="H79" s="142"/>
      <c r="I79" s="220"/>
      <c r="J79" s="220"/>
      <c r="K79" s="142"/>
      <c r="L79" s="142"/>
      <c r="M79" s="92"/>
      <c r="N79" s="142"/>
      <c r="O79" s="246"/>
      <c r="P79" s="246"/>
      <c r="Q79" s="246"/>
    </row>
    <row r="80" spans="2:17">
      <c r="B80" s="142"/>
      <c r="C80" s="220"/>
      <c r="D80" s="220"/>
      <c r="E80" s="142"/>
      <c r="F80" s="142"/>
      <c r="G80" s="92"/>
      <c r="H80" s="142"/>
      <c r="I80" s="220"/>
      <c r="J80" s="220"/>
      <c r="K80" s="142"/>
      <c r="L80" s="142"/>
      <c r="M80" s="92"/>
      <c r="N80" s="142"/>
      <c r="O80" s="246"/>
      <c r="P80" s="246"/>
      <c r="Q80" s="246"/>
    </row>
    <row r="81" spans="2:17">
      <c r="B81" s="142"/>
      <c r="C81" s="220"/>
      <c r="D81" s="220"/>
      <c r="E81" s="142"/>
      <c r="F81" s="142"/>
      <c r="G81" s="92"/>
      <c r="H81" s="142"/>
      <c r="I81" s="220"/>
      <c r="J81" s="220"/>
      <c r="K81" s="142"/>
      <c r="L81" s="142"/>
      <c r="M81" s="92"/>
      <c r="N81" s="142"/>
      <c r="O81" s="246"/>
      <c r="P81" s="246"/>
      <c r="Q81" s="246"/>
    </row>
    <row r="82" spans="2:17">
      <c r="B82" s="142"/>
      <c r="C82" s="220"/>
      <c r="D82" s="220"/>
      <c r="E82" s="142"/>
      <c r="F82" s="142"/>
      <c r="G82" s="92"/>
      <c r="H82" s="142"/>
      <c r="I82" s="220"/>
      <c r="J82" s="220"/>
      <c r="K82" s="142"/>
      <c r="L82" s="142"/>
      <c r="M82" s="92"/>
      <c r="N82" s="142"/>
      <c r="O82" s="246"/>
      <c r="P82" s="246"/>
      <c r="Q82" s="246"/>
    </row>
    <row r="83" spans="2:17">
      <c r="B83" s="142"/>
      <c r="C83" s="220"/>
      <c r="D83" s="220"/>
      <c r="E83" s="142"/>
      <c r="F83" s="142"/>
      <c r="G83" s="92"/>
      <c r="H83" s="142"/>
      <c r="I83" s="220"/>
      <c r="J83" s="220"/>
      <c r="K83" s="142"/>
      <c r="L83" s="142"/>
      <c r="M83" s="92"/>
      <c r="N83" s="142"/>
      <c r="O83" s="246"/>
      <c r="P83" s="246"/>
      <c r="Q83" s="246"/>
    </row>
    <row r="84" spans="2:17">
      <c r="B84" s="142"/>
      <c r="C84" s="220"/>
      <c r="D84" s="220"/>
      <c r="E84" s="142"/>
      <c r="F84" s="142"/>
      <c r="G84" s="92"/>
      <c r="H84" s="142"/>
      <c r="I84" s="220"/>
      <c r="J84" s="220"/>
      <c r="K84" s="142"/>
      <c r="L84" s="142"/>
      <c r="M84" s="92"/>
      <c r="N84" s="142"/>
      <c r="O84" s="246"/>
      <c r="P84" s="246"/>
      <c r="Q84" s="246"/>
    </row>
    <row r="85" spans="2:17">
      <c r="B85" s="142"/>
      <c r="C85" s="220"/>
      <c r="D85" s="220"/>
      <c r="E85" s="142"/>
      <c r="F85" s="142"/>
      <c r="G85" s="92"/>
      <c r="H85" s="142"/>
      <c r="I85" s="220"/>
      <c r="J85" s="220"/>
      <c r="K85" s="142"/>
      <c r="L85" s="142"/>
      <c r="M85" s="92"/>
      <c r="N85" s="142"/>
      <c r="O85" s="246"/>
      <c r="P85" s="246"/>
      <c r="Q85" s="246"/>
    </row>
    <row r="86" spans="2:17">
      <c r="B86" s="142"/>
      <c r="C86" s="220"/>
      <c r="D86" s="220"/>
      <c r="E86" s="142"/>
      <c r="F86" s="142"/>
      <c r="G86" s="92"/>
      <c r="H86" s="142"/>
      <c r="I86" s="220"/>
      <c r="J86" s="220"/>
      <c r="K86" s="142"/>
      <c r="L86" s="142"/>
      <c r="M86" s="92"/>
      <c r="N86" s="142"/>
      <c r="O86" s="246"/>
      <c r="P86" s="246"/>
      <c r="Q86" s="246"/>
    </row>
    <row r="87" spans="2:17">
      <c r="B87" s="142"/>
      <c r="C87" s="220"/>
      <c r="D87" s="220"/>
      <c r="E87" s="142"/>
      <c r="F87" s="142"/>
      <c r="G87" s="92"/>
      <c r="H87" s="142"/>
      <c r="I87" s="220"/>
      <c r="J87" s="220"/>
      <c r="K87" s="142"/>
      <c r="L87" s="142"/>
      <c r="M87" s="92"/>
      <c r="N87" s="142"/>
      <c r="O87" s="246"/>
      <c r="P87" s="246"/>
      <c r="Q87" s="246"/>
    </row>
    <row r="88" spans="2:17">
      <c r="B88" s="142"/>
      <c r="C88" s="220"/>
      <c r="D88" s="220"/>
      <c r="E88" s="142"/>
      <c r="F88" s="142"/>
      <c r="G88" s="92"/>
      <c r="H88" s="142"/>
      <c r="I88" s="220"/>
      <c r="J88" s="220"/>
      <c r="K88" s="142"/>
      <c r="L88" s="142"/>
      <c r="M88" s="92"/>
      <c r="N88" s="142"/>
      <c r="O88" s="246"/>
      <c r="P88" s="246"/>
      <c r="Q88" s="246"/>
    </row>
    <row r="89" spans="2:17">
      <c r="B89" s="142"/>
      <c r="C89" s="220"/>
      <c r="D89" s="220"/>
      <c r="E89" s="142"/>
      <c r="F89" s="142"/>
      <c r="G89" s="92"/>
      <c r="H89" s="142"/>
      <c r="I89" s="220"/>
      <c r="J89" s="220"/>
      <c r="K89" s="142"/>
      <c r="L89" s="142"/>
      <c r="M89" s="92"/>
      <c r="N89" s="142"/>
      <c r="O89" s="246"/>
      <c r="P89" s="246"/>
      <c r="Q89" s="246"/>
    </row>
    <row r="90" spans="2:17">
      <c r="B90" s="142"/>
      <c r="C90" s="220"/>
      <c r="D90" s="220"/>
      <c r="E90" s="142"/>
      <c r="F90" s="142"/>
      <c r="G90" s="92"/>
      <c r="H90" s="142"/>
      <c r="I90" s="220"/>
      <c r="J90" s="220"/>
      <c r="K90" s="142"/>
      <c r="L90" s="142"/>
      <c r="M90" s="92"/>
      <c r="N90" s="142"/>
      <c r="O90" s="246"/>
      <c r="P90" s="246"/>
      <c r="Q90" s="246"/>
    </row>
    <row r="91" spans="2:17">
      <c r="B91" s="142"/>
      <c r="C91" s="220"/>
      <c r="D91" s="220"/>
      <c r="E91" s="142"/>
      <c r="F91" s="142"/>
      <c r="G91" s="92"/>
      <c r="H91" s="142"/>
      <c r="I91" s="220"/>
      <c r="J91" s="220"/>
      <c r="K91" s="142"/>
      <c r="L91" s="142"/>
      <c r="M91" s="92"/>
      <c r="N91" s="142"/>
      <c r="O91" s="246"/>
      <c r="P91" s="246"/>
      <c r="Q91" s="246"/>
    </row>
    <row r="92" spans="2:17">
      <c r="B92" s="142"/>
      <c r="C92" s="220"/>
      <c r="D92" s="220"/>
      <c r="E92" s="142"/>
      <c r="F92" s="142"/>
      <c r="G92" s="92"/>
      <c r="H92" s="142"/>
      <c r="I92" s="220"/>
      <c r="J92" s="220"/>
      <c r="K92" s="142"/>
      <c r="L92" s="142"/>
      <c r="M92" s="92"/>
      <c r="N92" s="142"/>
      <c r="O92" s="246"/>
      <c r="P92" s="246"/>
      <c r="Q92" s="246"/>
    </row>
    <row r="93" spans="2:17">
      <c r="B93" s="142"/>
      <c r="C93" s="220"/>
      <c r="D93" s="220"/>
      <c r="E93" s="142"/>
      <c r="F93" s="142"/>
      <c r="G93" s="92"/>
      <c r="H93" s="142"/>
      <c r="I93" s="220"/>
      <c r="J93" s="220"/>
      <c r="K93" s="142"/>
      <c r="L93" s="142"/>
      <c r="M93" s="92"/>
      <c r="N93" s="142"/>
      <c r="O93" s="246"/>
      <c r="P93" s="246"/>
      <c r="Q93" s="246"/>
    </row>
    <row r="94" spans="2:17">
      <c r="B94" s="142"/>
      <c r="C94" s="220"/>
      <c r="D94" s="220"/>
      <c r="E94" s="142"/>
      <c r="F94" s="142"/>
      <c r="G94" s="92"/>
      <c r="H94" s="142"/>
      <c r="I94" s="220"/>
      <c r="J94" s="220"/>
      <c r="K94" s="142"/>
      <c r="L94" s="142"/>
      <c r="M94" s="92"/>
      <c r="N94" s="142"/>
      <c r="O94" s="246"/>
      <c r="P94" s="246"/>
      <c r="Q94" s="246"/>
    </row>
    <row r="95" spans="2:17">
      <c r="B95" s="142"/>
      <c r="C95" s="220"/>
      <c r="D95" s="220"/>
      <c r="E95" s="142"/>
      <c r="F95" s="142"/>
      <c r="G95" s="92"/>
      <c r="H95" s="142"/>
      <c r="I95" s="220"/>
      <c r="J95" s="220"/>
      <c r="K95" s="142"/>
      <c r="L95" s="142"/>
      <c r="M95" s="92"/>
      <c r="N95" s="142"/>
      <c r="O95" s="246"/>
      <c r="P95" s="246"/>
      <c r="Q95" s="246"/>
    </row>
    <row r="96" spans="2:17">
      <c r="B96" s="142"/>
      <c r="C96" s="220"/>
      <c r="D96" s="220"/>
      <c r="E96" s="142"/>
      <c r="F96" s="142"/>
      <c r="G96" s="92"/>
      <c r="H96" s="142"/>
      <c r="I96" s="220"/>
      <c r="J96" s="220"/>
      <c r="K96" s="142"/>
      <c r="L96" s="142"/>
      <c r="M96" s="92"/>
      <c r="N96" s="142"/>
      <c r="O96" s="246"/>
      <c r="P96" s="246"/>
      <c r="Q96" s="246"/>
    </row>
    <row r="97" spans="2:17">
      <c r="B97" s="142"/>
      <c r="C97" s="220"/>
      <c r="D97" s="220"/>
      <c r="E97" s="142"/>
      <c r="F97" s="142"/>
      <c r="G97" s="92"/>
      <c r="H97" s="142"/>
      <c r="I97" s="220"/>
      <c r="J97" s="220"/>
      <c r="K97" s="142"/>
      <c r="L97" s="142"/>
      <c r="M97" s="92"/>
      <c r="N97" s="142"/>
      <c r="O97" s="246"/>
      <c r="P97" s="246"/>
      <c r="Q97" s="246"/>
    </row>
    <row r="98" spans="2:17">
      <c r="B98" s="142"/>
      <c r="C98" s="220"/>
      <c r="D98" s="220"/>
      <c r="E98" s="142"/>
      <c r="F98" s="142"/>
      <c r="G98" s="92"/>
      <c r="H98" s="142"/>
      <c r="I98" s="220"/>
      <c r="J98" s="220"/>
      <c r="K98" s="142"/>
      <c r="L98" s="142"/>
      <c r="M98" s="92"/>
      <c r="N98" s="142"/>
      <c r="O98" s="246"/>
      <c r="P98" s="246"/>
      <c r="Q98" s="246"/>
    </row>
    <row r="99" spans="2:17">
      <c r="B99" s="142"/>
      <c r="C99" s="220"/>
      <c r="D99" s="220"/>
      <c r="E99" s="142"/>
      <c r="F99" s="142"/>
      <c r="G99" s="92"/>
      <c r="H99" s="142"/>
      <c r="I99" s="220"/>
      <c r="J99" s="220"/>
      <c r="K99" s="142"/>
      <c r="L99" s="142"/>
      <c r="M99" s="92"/>
      <c r="N99" s="142"/>
      <c r="O99" s="246"/>
      <c r="P99" s="246"/>
      <c r="Q99" s="246"/>
    </row>
    <row r="100" spans="2:17">
      <c r="B100" s="142"/>
      <c r="C100" s="220"/>
      <c r="D100" s="220"/>
      <c r="E100" s="142"/>
      <c r="F100" s="142"/>
      <c r="G100" s="92"/>
      <c r="H100" s="142"/>
      <c r="I100" s="220"/>
      <c r="J100" s="220"/>
      <c r="K100" s="142"/>
      <c r="L100" s="142"/>
      <c r="M100" s="92"/>
      <c r="N100" s="142"/>
      <c r="O100" s="246"/>
      <c r="P100" s="246"/>
      <c r="Q100" s="246"/>
    </row>
    <row r="101" spans="2:17">
      <c r="B101" s="142"/>
      <c r="C101" s="220"/>
      <c r="D101" s="220"/>
      <c r="E101" s="142"/>
      <c r="F101" s="142"/>
      <c r="G101" s="92"/>
      <c r="H101" s="142"/>
      <c r="I101" s="220"/>
      <c r="J101" s="220"/>
      <c r="K101" s="142"/>
      <c r="L101" s="142"/>
      <c r="M101" s="92"/>
      <c r="N101" s="142"/>
      <c r="O101" s="246"/>
      <c r="P101" s="246"/>
      <c r="Q101" s="246"/>
    </row>
    <row r="102" spans="2:17">
      <c r="B102" s="142"/>
      <c r="C102" s="220"/>
      <c r="D102" s="220"/>
      <c r="E102" s="142"/>
      <c r="F102" s="142"/>
      <c r="G102" s="92"/>
      <c r="H102" s="142"/>
      <c r="I102" s="220"/>
      <c r="J102" s="220"/>
      <c r="K102" s="142"/>
      <c r="L102" s="142"/>
      <c r="M102" s="92"/>
      <c r="N102" s="142"/>
      <c r="O102" s="246"/>
      <c r="P102" s="246"/>
      <c r="Q102" s="246"/>
    </row>
    <row r="103" spans="2:17">
      <c r="B103" s="142"/>
      <c r="C103" s="220"/>
      <c r="D103" s="220"/>
      <c r="E103" s="142"/>
      <c r="F103" s="142"/>
      <c r="G103" s="92"/>
      <c r="H103" s="142"/>
      <c r="I103" s="220"/>
      <c r="J103" s="220"/>
      <c r="K103" s="142"/>
      <c r="L103" s="142"/>
      <c r="M103" s="92"/>
      <c r="N103" s="142"/>
      <c r="O103" s="246"/>
      <c r="P103" s="246"/>
      <c r="Q103" s="246"/>
    </row>
    <row r="104" spans="2:17">
      <c r="B104" s="142"/>
      <c r="C104" s="220"/>
      <c r="D104" s="220"/>
      <c r="E104" s="142"/>
      <c r="F104" s="142"/>
      <c r="G104" s="92"/>
      <c r="H104" s="142"/>
      <c r="I104" s="220"/>
      <c r="J104" s="220"/>
      <c r="K104" s="142"/>
      <c r="L104" s="142"/>
      <c r="M104" s="92"/>
      <c r="N104" s="142"/>
      <c r="O104" s="246"/>
      <c r="P104" s="246"/>
      <c r="Q104" s="246"/>
    </row>
    <row r="105" spans="2:17">
      <c r="B105" s="142"/>
      <c r="C105" s="220"/>
      <c r="D105" s="220"/>
      <c r="E105" s="142"/>
      <c r="F105" s="142"/>
      <c r="G105" s="92"/>
      <c r="H105" s="142"/>
      <c r="I105" s="220"/>
      <c r="J105" s="220"/>
      <c r="K105" s="142"/>
      <c r="L105" s="142"/>
      <c r="M105" s="92"/>
      <c r="N105" s="142"/>
      <c r="O105" s="246"/>
      <c r="P105" s="246"/>
      <c r="Q105" s="246"/>
    </row>
    <row r="106" spans="2:17">
      <c r="B106" s="142"/>
      <c r="C106" s="220"/>
      <c r="D106" s="220"/>
      <c r="E106" s="142"/>
      <c r="F106" s="142"/>
      <c r="G106" s="92"/>
      <c r="H106" s="142"/>
      <c r="I106" s="220"/>
      <c r="J106" s="220"/>
      <c r="K106" s="142"/>
      <c r="L106" s="142"/>
      <c r="M106" s="92"/>
      <c r="N106" s="142"/>
      <c r="O106" s="246"/>
      <c r="P106" s="246"/>
      <c r="Q106" s="246"/>
    </row>
    <row r="107" spans="2:17">
      <c r="B107" s="142"/>
      <c r="C107" s="220"/>
      <c r="D107" s="220"/>
      <c r="E107" s="142"/>
      <c r="F107" s="142"/>
      <c r="G107" s="92"/>
      <c r="H107" s="142"/>
      <c r="I107" s="220"/>
      <c r="J107" s="220"/>
      <c r="K107" s="142"/>
      <c r="L107" s="142"/>
      <c r="M107" s="92"/>
      <c r="N107" s="142"/>
      <c r="O107" s="246"/>
      <c r="P107" s="246"/>
      <c r="Q107" s="246"/>
    </row>
    <row r="108" spans="2:17">
      <c r="B108" s="142"/>
      <c r="C108" s="220"/>
      <c r="D108" s="220"/>
      <c r="E108" s="142"/>
      <c r="F108" s="142"/>
      <c r="G108" s="92"/>
      <c r="H108" s="142"/>
      <c r="I108" s="220"/>
      <c r="J108" s="220"/>
      <c r="K108" s="142"/>
      <c r="L108" s="142"/>
      <c r="M108" s="92"/>
      <c r="N108" s="142"/>
      <c r="O108" s="246"/>
      <c r="P108" s="246"/>
      <c r="Q108" s="246"/>
    </row>
    <row r="109" spans="2:17">
      <c r="B109" s="142"/>
      <c r="C109" s="220"/>
      <c r="D109" s="220"/>
      <c r="E109" s="142"/>
      <c r="F109" s="142"/>
      <c r="G109" s="92"/>
      <c r="H109" s="142"/>
      <c r="I109" s="220"/>
      <c r="J109" s="220"/>
      <c r="K109" s="142"/>
      <c r="L109" s="142"/>
      <c r="M109" s="92"/>
      <c r="N109" s="142"/>
      <c r="O109" s="246"/>
      <c r="P109" s="246"/>
      <c r="Q109" s="246"/>
    </row>
    <row r="110" spans="2:17">
      <c r="B110" s="142"/>
      <c r="C110" s="220"/>
      <c r="D110" s="220"/>
      <c r="E110" s="142"/>
      <c r="F110" s="142"/>
      <c r="G110" s="92"/>
      <c r="H110" s="142"/>
      <c r="I110" s="220"/>
      <c r="J110" s="220"/>
      <c r="K110" s="142"/>
      <c r="L110" s="142"/>
      <c r="M110" s="92"/>
      <c r="N110" s="142"/>
      <c r="O110" s="246"/>
      <c r="P110" s="246"/>
      <c r="Q110" s="246"/>
    </row>
    <row r="111" spans="2:17">
      <c r="B111" s="142"/>
      <c r="C111" s="220"/>
      <c r="D111" s="220"/>
      <c r="E111" s="142"/>
      <c r="F111" s="142"/>
      <c r="G111" s="92"/>
      <c r="H111" s="142"/>
      <c r="I111" s="220"/>
      <c r="J111" s="220"/>
      <c r="K111" s="142"/>
      <c r="L111" s="142"/>
      <c r="M111" s="92"/>
      <c r="N111" s="142"/>
      <c r="O111" s="246"/>
      <c r="P111" s="246"/>
      <c r="Q111" s="246"/>
    </row>
    <row r="112" spans="2:17">
      <c r="B112" s="142"/>
      <c r="C112" s="220"/>
      <c r="D112" s="220"/>
      <c r="E112" s="142"/>
      <c r="F112" s="142"/>
      <c r="G112" s="92"/>
      <c r="H112" s="142"/>
      <c r="I112" s="220"/>
      <c r="J112" s="220"/>
      <c r="K112" s="142"/>
      <c r="L112" s="142"/>
      <c r="M112" s="92"/>
      <c r="N112" s="142"/>
      <c r="O112" s="246"/>
      <c r="P112" s="246"/>
      <c r="Q112" s="246"/>
    </row>
    <row r="113" spans="2:17">
      <c r="B113" s="142"/>
      <c r="C113" s="220"/>
      <c r="D113" s="220"/>
      <c r="E113" s="142"/>
      <c r="F113" s="142"/>
      <c r="G113" s="92"/>
      <c r="H113" s="142"/>
      <c r="I113" s="220"/>
      <c r="J113" s="220"/>
      <c r="K113" s="142"/>
      <c r="L113" s="142"/>
      <c r="M113" s="92"/>
      <c r="N113" s="142"/>
      <c r="O113" s="246"/>
      <c r="P113" s="246"/>
      <c r="Q113" s="246"/>
    </row>
    <row r="114" spans="2:17">
      <c r="B114" s="142"/>
      <c r="C114" s="220"/>
      <c r="D114" s="220"/>
      <c r="E114" s="142"/>
      <c r="F114" s="142"/>
      <c r="G114" s="92"/>
      <c r="H114" s="142"/>
      <c r="I114" s="220"/>
      <c r="J114" s="220"/>
      <c r="K114" s="142"/>
      <c r="L114" s="142"/>
      <c r="M114" s="92"/>
      <c r="N114" s="142"/>
      <c r="O114" s="246"/>
      <c r="P114" s="246"/>
      <c r="Q114" s="246"/>
    </row>
    <row r="115" spans="2:17">
      <c r="B115" s="142"/>
      <c r="C115" s="220"/>
      <c r="D115" s="220"/>
      <c r="E115" s="142"/>
      <c r="F115" s="142"/>
      <c r="G115" s="92"/>
      <c r="H115" s="142"/>
      <c r="I115" s="220"/>
      <c r="J115" s="220"/>
      <c r="K115" s="142"/>
      <c r="L115" s="142"/>
      <c r="M115" s="92"/>
      <c r="N115" s="142"/>
      <c r="O115" s="246"/>
      <c r="P115" s="246"/>
      <c r="Q115" s="246"/>
    </row>
    <row r="116" spans="2:17">
      <c r="B116" s="142"/>
      <c r="C116" s="220"/>
      <c r="D116" s="220"/>
      <c r="E116" s="142"/>
      <c r="F116" s="142"/>
      <c r="G116" s="92"/>
      <c r="H116" s="142"/>
      <c r="I116" s="220"/>
      <c r="J116" s="220"/>
      <c r="K116" s="142"/>
      <c r="L116" s="142"/>
      <c r="M116" s="92"/>
      <c r="N116" s="142"/>
      <c r="O116" s="246"/>
      <c r="P116" s="246"/>
      <c r="Q116" s="246"/>
    </row>
    <row r="117" spans="2:17">
      <c r="B117" s="142"/>
      <c r="C117" s="220"/>
      <c r="D117" s="220"/>
      <c r="E117" s="142"/>
      <c r="F117" s="142"/>
      <c r="G117" s="92"/>
      <c r="H117" s="142"/>
      <c r="I117" s="220"/>
      <c r="J117" s="220"/>
      <c r="K117" s="142"/>
      <c r="L117" s="142"/>
      <c r="M117" s="92"/>
      <c r="N117" s="142"/>
      <c r="O117" s="246"/>
      <c r="P117" s="246"/>
      <c r="Q117" s="246"/>
    </row>
    <row r="118" spans="2:17">
      <c r="B118" s="142"/>
      <c r="C118" s="220"/>
      <c r="D118" s="220"/>
      <c r="E118" s="142"/>
      <c r="F118" s="142"/>
      <c r="G118" s="92"/>
      <c r="H118" s="142"/>
      <c r="I118" s="220"/>
      <c r="J118" s="220"/>
      <c r="K118" s="142"/>
      <c r="L118" s="142"/>
      <c r="M118" s="92"/>
      <c r="N118" s="142"/>
      <c r="O118" s="246"/>
      <c r="P118" s="246"/>
      <c r="Q118" s="246"/>
    </row>
    <row r="119" spans="2:17">
      <c r="B119" s="142"/>
      <c r="C119" s="220"/>
      <c r="D119" s="220"/>
      <c r="E119" s="142"/>
      <c r="F119" s="142"/>
      <c r="G119" s="92"/>
      <c r="H119" s="142"/>
      <c r="I119" s="220"/>
      <c r="J119" s="220"/>
      <c r="K119" s="142"/>
      <c r="L119" s="142"/>
      <c r="M119" s="92"/>
      <c r="N119" s="142"/>
      <c r="O119" s="246"/>
      <c r="P119" s="246"/>
      <c r="Q119" s="246"/>
    </row>
    <row r="120" spans="2:17">
      <c r="B120" s="142"/>
      <c r="C120" s="220"/>
      <c r="D120" s="220"/>
      <c r="E120" s="142"/>
      <c r="F120" s="142"/>
      <c r="G120" s="92"/>
      <c r="H120" s="142"/>
      <c r="I120" s="220"/>
      <c r="J120" s="220"/>
      <c r="K120" s="142"/>
      <c r="L120" s="142"/>
      <c r="M120" s="92"/>
      <c r="N120" s="142"/>
      <c r="O120" s="246"/>
      <c r="P120" s="246"/>
      <c r="Q120" s="246"/>
    </row>
    <row r="121" spans="2:17">
      <c r="B121" s="142"/>
      <c r="C121" s="220"/>
      <c r="D121" s="220"/>
      <c r="E121" s="142"/>
      <c r="F121" s="142"/>
      <c r="G121" s="92"/>
      <c r="H121" s="142"/>
      <c r="I121" s="220"/>
      <c r="J121" s="220"/>
      <c r="K121" s="142"/>
      <c r="L121" s="142"/>
      <c r="M121" s="92"/>
      <c r="N121" s="142"/>
      <c r="O121" s="246"/>
      <c r="P121" s="246"/>
      <c r="Q121" s="246"/>
    </row>
    <row r="122" spans="2:17">
      <c r="B122" s="142"/>
      <c r="C122" s="220"/>
      <c r="D122" s="220"/>
      <c r="E122" s="142"/>
      <c r="F122" s="142"/>
      <c r="G122" s="92"/>
      <c r="H122" s="142"/>
      <c r="I122" s="220"/>
      <c r="J122" s="220"/>
      <c r="K122" s="142"/>
      <c r="L122" s="142"/>
      <c r="M122" s="92"/>
      <c r="N122" s="142"/>
      <c r="O122" s="246"/>
      <c r="P122" s="246"/>
      <c r="Q122" s="246"/>
    </row>
    <row r="123" spans="2:17">
      <c r="B123" s="142"/>
      <c r="C123" s="220"/>
      <c r="D123" s="220"/>
      <c r="E123" s="142"/>
      <c r="F123" s="142"/>
      <c r="G123" s="92"/>
      <c r="H123" s="142"/>
      <c r="I123" s="220"/>
      <c r="J123" s="220"/>
      <c r="K123" s="142"/>
      <c r="L123" s="142"/>
      <c r="M123" s="92"/>
      <c r="N123" s="142"/>
      <c r="O123" s="246"/>
      <c r="P123" s="246"/>
      <c r="Q123" s="246"/>
    </row>
    <row r="124" spans="2:17">
      <c r="B124" s="142"/>
      <c r="C124" s="220"/>
      <c r="D124" s="220"/>
      <c r="E124" s="142"/>
      <c r="F124" s="142"/>
      <c r="G124" s="92"/>
      <c r="H124" s="142"/>
      <c r="I124" s="220"/>
      <c r="J124" s="220"/>
      <c r="K124" s="142"/>
      <c r="L124" s="142"/>
      <c r="M124" s="92"/>
      <c r="N124" s="142"/>
      <c r="O124" s="246"/>
      <c r="P124" s="246"/>
      <c r="Q124" s="246"/>
    </row>
    <row r="125" spans="2:17">
      <c r="B125" s="142"/>
      <c r="C125" s="220"/>
      <c r="D125" s="220"/>
      <c r="E125" s="142"/>
      <c r="F125" s="142"/>
      <c r="G125" s="92"/>
      <c r="H125" s="142"/>
      <c r="I125" s="220"/>
      <c r="J125" s="220"/>
      <c r="K125" s="142"/>
      <c r="L125" s="142"/>
      <c r="M125" s="92"/>
      <c r="N125" s="142"/>
      <c r="O125" s="246"/>
      <c r="P125" s="246"/>
      <c r="Q125" s="246"/>
    </row>
    <row r="126" spans="2:17">
      <c r="B126" s="142"/>
      <c r="C126" s="220"/>
      <c r="D126" s="220"/>
      <c r="E126" s="142"/>
      <c r="F126" s="142"/>
      <c r="G126" s="92"/>
      <c r="H126" s="142"/>
      <c r="I126" s="220"/>
      <c r="J126" s="220"/>
      <c r="K126" s="142"/>
      <c r="L126" s="142"/>
      <c r="M126" s="92"/>
      <c r="N126" s="142"/>
      <c r="O126" s="246"/>
      <c r="P126" s="246"/>
      <c r="Q126" s="246"/>
    </row>
    <row r="127" spans="2:17">
      <c r="B127" s="142"/>
      <c r="C127" s="220"/>
      <c r="D127" s="220"/>
      <c r="E127" s="142"/>
      <c r="F127" s="142"/>
      <c r="G127" s="92"/>
      <c r="H127" s="142"/>
      <c r="I127" s="220"/>
      <c r="J127" s="220"/>
      <c r="K127" s="142"/>
      <c r="L127" s="142"/>
      <c r="M127" s="92"/>
      <c r="N127" s="142"/>
      <c r="O127" s="246"/>
      <c r="P127" s="246"/>
      <c r="Q127" s="246"/>
    </row>
    <row r="128" spans="2:17">
      <c r="B128" s="142"/>
      <c r="C128" s="220"/>
      <c r="D128" s="220"/>
      <c r="E128" s="142"/>
      <c r="F128" s="142"/>
      <c r="G128" s="92"/>
      <c r="H128" s="142"/>
      <c r="I128" s="220"/>
      <c r="J128" s="220"/>
      <c r="K128" s="142"/>
      <c r="L128" s="142"/>
      <c r="M128" s="92"/>
      <c r="N128" s="142"/>
      <c r="O128" s="246"/>
      <c r="P128" s="246"/>
      <c r="Q128" s="246"/>
    </row>
    <row r="129" spans="2:17">
      <c r="B129" s="142"/>
      <c r="C129" s="220"/>
      <c r="D129" s="220"/>
      <c r="E129" s="142"/>
      <c r="F129" s="142"/>
      <c r="G129" s="92"/>
      <c r="H129" s="142"/>
      <c r="I129" s="220"/>
      <c r="J129" s="220"/>
      <c r="K129" s="142"/>
      <c r="L129" s="142"/>
      <c r="M129" s="92"/>
      <c r="N129" s="142"/>
      <c r="O129" s="246"/>
      <c r="P129" s="246"/>
      <c r="Q129" s="246"/>
    </row>
    <row r="130" spans="2:17">
      <c r="B130" s="142"/>
      <c r="C130" s="220"/>
      <c r="D130" s="220"/>
      <c r="E130" s="142"/>
      <c r="F130" s="142"/>
      <c r="G130" s="92"/>
      <c r="H130" s="142"/>
      <c r="I130" s="220"/>
      <c r="J130" s="220"/>
      <c r="K130" s="142"/>
      <c r="L130" s="142"/>
      <c r="M130" s="92"/>
      <c r="N130" s="142"/>
      <c r="O130" s="246"/>
      <c r="P130" s="246"/>
      <c r="Q130" s="246"/>
    </row>
    <row r="131" spans="2:17">
      <c r="B131" s="142"/>
      <c r="C131" s="220"/>
      <c r="D131" s="220"/>
      <c r="E131" s="142"/>
      <c r="F131" s="142"/>
      <c r="G131" s="92"/>
      <c r="H131" s="142"/>
      <c r="I131" s="220"/>
      <c r="J131" s="220"/>
      <c r="K131" s="142"/>
      <c r="L131" s="142"/>
      <c r="M131" s="92"/>
      <c r="N131" s="142"/>
      <c r="O131" s="246"/>
      <c r="P131" s="246"/>
      <c r="Q131" s="246"/>
    </row>
    <row r="132" spans="2:17">
      <c r="B132" s="142"/>
      <c r="C132" s="220"/>
      <c r="D132" s="220"/>
      <c r="E132" s="142"/>
      <c r="F132" s="142"/>
      <c r="G132" s="92"/>
      <c r="H132" s="142"/>
      <c r="I132" s="220"/>
      <c r="J132" s="220"/>
      <c r="K132" s="142"/>
      <c r="L132" s="142"/>
      <c r="M132" s="92"/>
      <c r="N132" s="142"/>
      <c r="O132" s="246"/>
      <c r="P132" s="246"/>
      <c r="Q132" s="246"/>
    </row>
    <row r="133" spans="2:17">
      <c r="B133" s="142"/>
      <c r="C133" s="220"/>
      <c r="D133" s="220"/>
      <c r="E133" s="142"/>
      <c r="F133" s="142"/>
      <c r="G133" s="92"/>
      <c r="H133" s="142"/>
      <c r="I133" s="220"/>
      <c r="J133" s="220"/>
      <c r="K133" s="142"/>
      <c r="L133" s="142"/>
      <c r="M133" s="92"/>
      <c r="N133" s="142"/>
      <c r="O133" s="246"/>
      <c r="P133" s="246"/>
      <c r="Q133" s="246"/>
    </row>
    <row r="134" spans="2:17">
      <c r="B134" s="142"/>
      <c r="C134" s="220"/>
      <c r="D134" s="220"/>
      <c r="E134" s="142"/>
      <c r="F134" s="142"/>
      <c r="G134" s="92"/>
      <c r="H134" s="142"/>
      <c r="I134" s="220"/>
      <c r="J134" s="220"/>
      <c r="K134" s="142"/>
      <c r="L134" s="142"/>
      <c r="M134" s="92"/>
      <c r="N134" s="142"/>
      <c r="O134" s="246"/>
      <c r="P134" s="246"/>
      <c r="Q134" s="246"/>
    </row>
    <row r="135" spans="2:17">
      <c r="B135" s="142"/>
      <c r="C135" s="220"/>
      <c r="D135" s="220"/>
      <c r="E135" s="142"/>
      <c r="F135" s="142"/>
      <c r="G135" s="92"/>
      <c r="H135" s="142"/>
      <c r="I135" s="220"/>
      <c r="J135" s="220"/>
      <c r="K135" s="142"/>
      <c r="L135" s="142"/>
      <c r="M135" s="92"/>
      <c r="N135" s="142"/>
      <c r="O135" s="246"/>
      <c r="P135" s="246"/>
      <c r="Q135" s="246"/>
    </row>
    <row r="136" spans="2:17">
      <c r="B136" s="142"/>
      <c r="C136" s="220"/>
      <c r="D136" s="220"/>
      <c r="E136" s="142"/>
      <c r="F136" s="142"/>
      <c r="G136" s="92"/>
      <c r="H136" s="142"/>
      <c r="I136" s="220"/>
      <c r="J136" s="220"/>
      <c r="K136" s="142"/>
      <c r="L136" s="142"/>
      <c r="M136" s="92"/>
      <c r="N136" s="142"/>
      <c r="O136" s="246"/>
      <c r="P136" s="246"/>
      <c r="Q136" s="246"/>
    </row>
    <row r="137" spans="2:17">
      <c r="B137" s="142"/>
      <c r="C137" s="220"/>
      <c r="D137" s="220"/>
      <c r="E137" s="142"/>
      <c r="F137" s="142"/>
      <c r="G137" s="92"/>
      <c r="H137" s="142"/>
      <c r="I137" s="220"/>
      <c r="J137" s="220"/>
      <c r="K137" s="142"/>
      <c r="L137" s="142"/>
      <c r="M137" s="92"/>
      <c r="N137" s="142"/>
      <c r="O137" s="246"/>
      <c r="P137" s="246"/>
      <c r="Q137" s="246"/>
    </row>
    <row r="138" spans="2:17">
      <c r="B138" s="142"/>
      <c r="C138" s="220"/>
      <c r="D138" s="220"/>
      <c r="E138" s="142"/>
      <c r="F138" s="142"/>
      <c r="G138" s="92"/>
      <c r="H138" s="142"/>
      <c r="I138" s="220"/>
      <c r="J138" s="220"/>
      <c r="K138" s="142"/>
      <c r="L138" s="142"/>
      <c r="M138" s="92"/>
      <c r="N138" s="142"/>
      <c r="O138" s="246"/>
      <c r="P138" s="246"/>
      <c r="Q138" s="246"/>
    </row>
    <row r="139" spans="2:17">
      <c r="B139" s="142"/>
      <c r="C139" s="220"/>
      <c r="D139" s="220"/>
      <c r="E139" s="142"/>
      <c r="F139" s="142"/>
      <c r="G139" s="92"/>
      <c r="H139" s="142"/>
      <c r="I139" s="220"/>
      <c r="J139" s="220"/>
      <c r="K139" s="142"/>
      <c r="L139" s="142"/>
      <c r="M139" s="92"/>
      <c r="N139" s="142"/>
      <c r="O139" s="246"/>
      <c r="P139" s="246"/>
      <c r="Q139" s="246"/>
    </row>
    <row r="140" spans="2:17">
      <c r="B140" s="142"/>
      <c r="C140" s="220"/>
      <c r="D140" s="220"/>
      <c r="E140" s="142"/>
      <c r="F140" s="142"/>
      <c r="G140" s="92"/>
      <c r="H140" s="142"/>
      <c r="I140" s="220"/>
      <c r="J140" s="220"/>
      <c r="K140" s="142"/>
      <c r="L140" s="142"/>
      <c r="M140" s="92"/>
      <c r="N140" s="142"/>
      <c r="O140" s="246"/>
      <c r="P140" s="246"/>
      <c r="Q140" s="246"/>
    </row>
    <row r="141" spans="2:17">
      <c r="B141" s="142"/>
      <c r="C141" s="220"/>
      <c r="D141" s="220"/>
      <c r="E141" s="142"/>
      <c r="F141" s="142"/>
      <c r="G141" s="92"/>
      <c r="H141" s="142"/>
      <c r="I141" s="220"/>
      <c r="J141" s="220"/>
      <c r="K141" s="142"/>
      <c r="L141" s="142"/>
      <c r="M141" s="92"/>
      <c r="N141" s="142"/>
      <c r="O141" s="246"/>
      <c r="P141" s="246"/>
      <c r="Q141" s="246"/>
    </row>
    <row r="142" spans="2:17">
      <c r="B142" s="142"/>
      <c r="C142" s="220"/>
      <c r="D142" s="220"/>
      <c r="E142" s="142"/>
      <c r="F142" s="142"/>
      <c r="G142" s="92"/>
      <c r="H142" s="142"/>
      <c r="I142" s="220"/>
      <c r="J142" s="220"/>
      <c r="K142" s="142"/>
      <c r="L142" s="142"/>
      <c r="M142" s="92"/>
      <c r="N142" s="142"/>
      <c r="O142" s="246"/>
      <c r="P142" s="246"/>
      <c r="Q142" s="246"/>
    </row>
    <row r="143" spans="2:17">
      <c r="B143" s="142"/>
      <c r="C143" s="220"/>
      <c r="D143" s="220"/>
      <c r="E143" s="142"/>
      <c r="F143" s="142"/>
      <c r="G143" s="92"/>
      <c r="H143" s="142"/>
      <c r="I143" s="220"/>
      <c r="J143" s="220"/>
      <c r="K143" s="142"/>
      <c r="L143" s="142"/>
      <c r="M143" s="92"/>
      <c r="N143" s="142"/>
      <c r="O143" s="246"/>
      <c r="P143" s="246"/>
      <c r="Q143" s="246"/>
    </row>
    <row r="144" spans="2:17">
      <c r="B144" s="142"/>
      <c r="C144" s="220"/>
      <c r="D144" s="220"/>
      <c r="E144" s="142"/>
      <c r="F144" s="142"/>
      <c r="G144" s="92"/>
      <c r="H144" s="142"/>
      <c r="I144" s="220"/>
      <c r="J144" s="220"/>
      <c r="K144" s="142"/>
      <c r="L144" s="142"/>
      <c r="M144" s="92"/>
      <c r="N144" s="142"/>
      <c r="O144" s="246"/>
      <c r="P144" s="246"/>
      <c r="Q144" s="246"/>
    </row>
    <row r="145" spans="2:17">
      <c r="B145" s="142"/>
      <c r="C145" s="220"/>
      <c r="D145" s="220"/>
      <c r="E145" s="142"/>
      <c r="F145" s="142"/>
      <c r="G145" s="92"/>
      <c r="H145" s="142"/>
      <c r="I145" s="220"/>
      <c r="J145" s="220"/>
      <c r="K145" s="142"/>
      <c r="L145" s="142"/>
      <c r="M145" s="92"/>
      <c r="N145" s="142"/>
      <c r="O145" s="246"/>
      <c r="P145" s="246"/>
      <c r="Q145" s="246"/>
    </row>
    <row r="146" spans="2:17">
      <c r="B146" s="142"/>
      <c r="C146" s="220"/>
      <c r="D146" s="220"/>
      <c r="E146" s="142"/>
      <c r="F146" s="142"/>
      <c r="G146" s="92"/>
      <c r="H146" s="142"/>
      <c r="I146" s="220"/>
      <c r="J146" s="220"/>
      <c r="K146" s="142"/>
      <c r="L146" s="142"/>
      <c r="M146" s="92"/>
      <c r="N146" s="142"/>
      <c r="O146" s="246"/>
      <c r="P146" s="246"/>
      <c r="Q146" s="246"/>
    </row>
    <row r="147" spans="2:17">
      <c r="B147" s="142"/>
      <c r="C147" s="220"/>
      <c r="D147" s="220"/>
      <c r="E147" s="142"/>
      <c r="F147" s="142"/>
      <c r="G147" s="92"/>
      <c r="H147" s="142"/>
      <c r="I147" s="220"/>
      <c r="J147" s="220"/>
      <c r="K147" s="142"/>
      <c r="L147" s="142"/>
      <c r="M147" s="92"/>
      <c r="N147" s="142"/>
      <c r="O147" s="246"/>
      <c r="P147" s="246"/>
      <c r="Q147" s="246"/>
    </row>
    <row r="148" spans="2:17">
      <c r="B148" s="142"/>
      <c r="C148" s="220"/>
      <c r="D148" s="220"/>
      <c r="E148" s="142"/>
      <c r="F148" s="142"/>
      <c r="G148" s="92"/>
      <c r="H148" s="142"/>
      <c r="I148" s="220"/>
      <c r="J148" s="220"/>
      <c r="K148" s="142"/>
      <c r="L148" s="142"/>
      <c r="M148" s="92"/>
      <c r="N148" s="142"/>
      <c r="O148" s="246"/>
      <c r="P148" s="246"/>
      <c r="Q148" s="246"/>
    </row>
    <row r="149" spans="2:17">
      <c r="B149" s="142"/>
      <c r="C149" s="220"/>
      <c r="D149" s="220"/>
      <c r="E149" s="142"/>
      <c r="F149" s="142"/>
      <c r="G149" s="92"/>
      <c r="H149" s="142"/>
      <c r="I149" s="220"/>
      <c r="J149" s="220"/>
      <c r="K149" s="142"/>
      <c r="L149" s="142"/>
      <c r="M149" s="92"/>
      <c r="N149" s="142"/>
      <c r="O149" s="246"/>
      <c r="P149" s="246"/>
      <c r="Q149" s="246"/>
    </row>
    <row r="150" spans="2:17">
      <c r="B150" s="142"/>
      <c r="C150" s="220"/>
      <c r="D150" s="220"/>
      <c r="E150" s="142"/>
      <c r="F150" s="142"/>
      <c r="G150" s="92"/>
      <c r="H150" s="142"/>
      <c r="I150" s="220"/>
      <c r="J150" s="220"/>
      <c r="K150" s="142"/>
      <c r="L150" s="142"/>
      <c r="M150" s="92"/>
      <c r="N150" s="142"/>
      <c r="O150" s="246"/>
      <c r="P150" s="246"/>
      <c r="Q150" s="246"/>
    </row>
    <row r="151" spans="2:17">
      <c r="B151" s="142"/>
      <c r="C151" s="220"/>
      <c r="D151" s="220"/>
      <c r="E151" s="142"/>
      <c r="F151" s="142"/>
      <c r="G151" s="92"/>
      <c r="H151" s="142"/>
      <c r="I151" s="220"/>
      <c r="J151" s="220"/>
      <c r="K151" s="142"/>
      <c r="L151" s="142"/>
      <c r="M151" s="92"/>
      <c r="N151" s="142"/>
      <c r="O151" s="246"/>
      <c r="P151" s="246"/>
      <c r="Q151" s="246"/>
    </row>
    <row r="152" spans="2:17">
      <c r="B152" s="142"/>
      <c r="C152" s="220"/>
      <c r="D152" s="220"/>
      <c r="E152" s="142"/>
      <c r="F152" s="142"/>
      <c r="G152" s="92"/>
      <c r="H152" s="142"/>
      <c r="I152" s="220"/>
      <c r="J152" s="220"/>
      <c r="K152" s="142"/>
      <c r="L152" s="142"/>
      <c r="M152" s="92"/>
      <c r="N152" s="142"/>
      <c r="O152" s="246"/>
      <c r="P152" s="246"/>
      <c r="Q152" s="246"/>
    </row>
    <row r="153" spans="2:17">
      <c r="B153" s="142"/>
      <c r="C153" s="220"/>
      <c r="D153" s="220"/>
      <c r="E153" s="142"/>
      <c r="F153" s="142"/>
      <c r="G153" s="92"/>
      <c r="H153" s="142"/>
      <c r="I153" s="220"/>
      <c r="J153" s="220"/>
      <c r="K153" s="142"/>
      <c r="L153" s="142"/>
      <c r="M153" s="92"/>
      <c r="N153" s="142"/>
      <c r="O153" s="246"/>
      <c r="P153" s="246"/>
      <c r="Q153" s="246"/>
    </row>
    <row r="154" spans="2:17">
      <c r="B154" s="142"/>
      <c r="C154" s="220"/>
      <c r="D154" s="220"/>
      <c r="E154" s="142"/>
      <c r="F154" s="142"/>
      <c r="G154" s="92"/>
      <c r="H154" s="142"/>
      <c r="I154" s="220"/>
      <c r="J154" s="220"/>
      <c r="K154" s="142"/>
      <c r="L154" s="142"/>
      <c r="M154" s="92"/>
      <c r="N154" s="142"/>
      <c r="O154" s="246"/>
      <c r="P154" s="246"/>
      <c r="Q154" s="246"/>
    </row>
    <row r="155" spans="2:17">
      <c r="B155" s="142"/>
      <c r="C155" s="220"/>
      <c r="D155" s="220"/>
      <c r="E155" s="142"/>
      <c r="F155" s="142"/>
      <c r="G155" s="92"/>
      <c r="H155" s="142"/>
      <c r="I155" s="220"/>
      <c r="J155" s="220"/>
      <c r="K155" s="142"/>
      <c r="L155" s="142"/>
      <c r="M155" s="92"/>
      <c r="N155" s="142"/>
      <c r="O155" s="246"/>
      <c r="P155" s="246"/>
      <c r="Q155" s="246"/>
    </row>
    <row r="156" spans="2:17">
      <c r="B156" s="142"/>
      <c r="C156" s="220"/>
      <c r="D156" s="220"/>
      <c r="E156" s="142"/>
      <c r="F156" s="142"/>
      <c r="G156" s="92"/>
      <c r="H156" s="142"/>
      <c r="I156" s="220"/>
      <c r="J156" s="220"/>
      <c r="K156" s="142"/>
      <c r="L156" s="142"/>
      <c r="M156" s="92"/>
      <c r="N156" s="142"/>
      <c r="O156" s="246"/>
      <c r="P156" s="246"/>
      <c r="Q156" s="246"/>
    </row>
    <row r="157" spans="2:17">
      <c r="B157" s="142"/>
      <c r="C157" s="220"/>
      <c r="D157" s="220"/>
      <c r="E157" s="142"/>
      <c r="F157" s="142"/>
      <c r="G157" s="92"/>
      <c r="H157" s="142"/>
      <c r="I157" s="220"/>
      <c r="J157" s="220"/>
      <c r="K157" s="142"/>
      <c r="L157" s="142"/>
      <c r="M157" s="92"/>
      <c r="N157" s="142"/>
      <c r="O157" s="246"/>
      <c r="P157" s="246"/>
      <c r="Q157" s="246"/>
    </row>
    <row r="158" spans="2:17">
      <c r="B158" s="142"/>
      <c r="C158" s="220"/>
      <c r="D158" s="220"/>
      <c r="E158" s="142"/>
      <c r="F158" s="142"/>
      <c r="G158" s="92"/>
      <c r="H158" s="142"/>
      <c r="I158" s="220"/>
      <c r="J158" s="220"/>
      <c r="K158" s="142"/>
      <c r="L158" s="142"/>
      <c r="M158" s="92"/>
      <c r="N158" s="142"/>
      <c r="O158" s="246"/>
      <c r="P158" s="246"/>
      <c r="Q158" s="246"/>
    </row>
    <row r="159" spans="2:17">
      <c r="B159" s="142"/>
      <c r="C159" s="220"/>
      <c r="D159" s="220"/>
      <c r="E159" s="142"/>
      <c r="F159" s="142"/>
      <c r="G159" s="92"/>
      <c r="H159" s="142"/>
      <c r="I159" s="220"/>
      <c r="J159" s="220"/>
      <c r="K159" s="142"/>
      <c r="L159" s="142"/>
      <c r="M159" s="92"/>
      <c r="N159" s="142"/>
      <c r="O159" s="246"/>
      <c r="P159" s="246"/>
      <c r="Q159" s="246"/>
    </row>
    <row r="160" spans="2:17">
      <c r="B160" s="142"/>
      <c r="C160" s="220"/>
      <c r="D160" s="220"/>
      <c r="E160" s="142"/>
      <c r="F160" s="142"/>
      <c r="G160" s="92"/>
      <c r="H160" s="142"/>
      <c r="I160" s="220"/>
      <c r="J160" s="220"/>
      <c r="K160" s="142"/>
      <c r="L160" s="142"/>
      <c r="M160" s="92"/>
      <c r="N160" s="142"/>
      <c r="O160" s="246"/>
      <c r="P160" s="246"/>
      <c r="Q160" s="246"/>
    </row>
    <row r="161" spans="2:17">
      <c r="B161" s="142"/>
      <c r="C161" s="220"/>
      <c r="D161" s="220"/>
      <c r="E161" s="142"/>
      <c r="F161" s="142"/>
      <c r="G161" s="92"/>
      <c r="H161" s="142"/>
      <c r="I161" s="220"/>
      <c r="J161" s="220"/>
      <c r="K161" s="142"/>
      <c r="L161" s="142"/>
      <c r="M161" s="92"/>
      <c r="N161" s="142"/>
      <c r="O161" s="246"/>
      <c r="P161" s="246"/>
      <c r="Q161" s="246"/>
    </row>
    <row r="162" spans="2:17">
      <c r="B162" s="142"/>
      <c r="C162" s="220"/>
      <c r="D162" s="220"/>
      <c r="E162" s="142"/>
      <c r="F162" s="142"/>
      <c r="G162" s="92"/>
      <c r="H162" s="142"/>
      <c r="I162" s="220"/>
      <c r="J162" s="220"/>
      <c r="K162" s="142"/>
      <c r="L162" s="142"/>
      <c r="M162" s="92"/>
      <c r="N162" s="142"/>
      <c r="O162" s="246"/>
      <c r="P162" s="246"/>
      <c r="Q162" s="246"/>
    </row>
    <row r="163" spans="2:17">
      <c r="B163" s="142"/>
      <c r="C163" s="220"/>
      <c r="D163" s="220"/>
      <c r="E163" s="142"/>
      <c r="F163" s="142"/>
      <c r="G163" s="92"/>
      <c r="H163" s="142"/>
      <c r="I163" s="220"/>
      <c r="J163" s="220"/>
      <c r="K163" s="142"/>
      <c r="L163" s="142"/>
      <c r="M163" s="92"/>
      <c r="N163" s="142"/>
      <c r="O163" s="246"/>
      <c r="P163" s="246"/>
      <c r="Q163" s="246"/>
    </row>
    <row r="164" spans="2:17">
      <c r="B164" s="142"/>
      <c r="C164" s="220"/>
      <c r="D164" s="220"/>
      <c r="E164" s="142"/>
      <c r="F164" s="142"/>
      <c r="G164" s="92"/>
      <c r="H164" s="142"/>
      <c r="I164" s="220"/>
      <c r="J164" s="220"/>
      <c r="K164" s="142"/>
      <c r="L164" s="142"/>
      <c r="M164" s="92"/>
      <c r="N164" s="142"/>
      <c r="O164" s="246"/>
      <c r="P164" s="246"/>
      <c r="Q164" s="246"/>
    </row>
    <row r="165" spans="2:17">
      <c r="B165" s="142"/>
      <c r="C165" s="220"/>
      <c r="D165" s="220"/>
      <c r="E165" s="142"/>
      <c r="F165" s="142"/>
      <c r="G165" s="92"/>
      <c r="H165" s="142"/>
      <c r="I165" s="220"/>
      <c r="J165" s="220"/>
      <c r="K165" s="142"/>
      <c r="L165" s="142"/>
      <c r="M165" s="92"/>
      <c r="N165" s="142"/>
      <c r="O165" s="246"/>
      <c r="P165" s="246"/>
      <c r="Q165" s="246"/>
    </row>
    <row r="166" spans="2:17">
      <c r="B166" s="142"/>
      <c r="C166" s="220"/>
      <c r="D166" s="220"/>
      <c r="E166" s="142"/>
      <c r="F166" s="142"/>
      <c r="G166" s="92"/>
      <c r="H166" s="142"/>
      <c r="I166" s="220"/>
      <c r="J166" s="220"/>
      <c r="K166" s="142"/>
      <c r="L166" s="142"/>
      <c r="M166" s="92"/>
      <c r="N166" s="142"/>
      <c r="O166" s="246"/>
      <c r="P166" s="246"/>
      <c r="Q166" s="246"/>
    </row>
    <row r="167" spans="2:17">
      <c r="B167" s="142"/>
      <c r="C167" s="220"/>
      <c r="D167" s="220"/>
      <c r="E167" s="142"/>
      <c r="F167" s="142"/>
      <c r="G167" s="92"/>
      <c r="H167" s="142"/>
      <c r="I167" s="220"/>
      <c r="J167" s="220"/>
      <c r="K167" s="142"/>
      <c r="L167" s="142"/>
      <c r="M167" s="92"/>
      <c r="N167" s="142"/>
      <c r="O167" s="246"/>
      <c r="P167" s="246"/>
      <c r="Q167" s="246"/>
    </row>
    <row r="168" spans="2:17">
      <c r="B168" s="142"/>
      <c r="C168" s="220"/>
      <c r="D168" s="220"/>
      <c r="E168" s="142"/>
      <c r="F168" s="142"/>
      <c r="G168" s="92"/>
      <c r="H168" s="142"/>
      <c r="I168" s="220"/>
      <c r="J168" s="220"/>
      <c r="K168" s="142"/>
      <c r="L168" s="142"/>
      <c r="M168" s="92"/>
      <c r="N168" s="142"/>
      <c r="O168" s="246"/>
      <c r="P168" s="246"/>
      <c r="Q168" s="246"/>
    </row>
    <row r="169" spans="2:17">
      <c r="B169" s="142"/>
      <c r="C169" s="220"/>
      <c r="D169" s="220"/>
      <c r="E169" s="142"/>
      <c r="F169" s="142"/>
      <c r="G169" s="92"/>
      <c r="H169" s="142"/>
      <c r="I169" s="220"/>
      <c r="J169" s="220"/>
      <c r="K169" s="142"/>
      <c r="L169" s="142"/>
      <c r="M169" s="92"/>
      <c r="N169" s="142"/>
      <c r="O169" s="246"/>
      <c r="P169" s="246"/>
      <c r="Q169" s="246"/>
    </row>
    <row r="170" spans="2:17">
      <c r="B170" s="142"/>
      <c r="C170" s="220"/>
      <c r="D170" s="220"/>
      <c r="E170" s="142"/>
      <c r="F170" s="142"/>
      <c r="G170" s="92"/>
      <c r="H170" s="142"/>
      <c r="I170" s="220"/>
      <c r="J170" s="220"/>
      <c r="K170" s="142"/>
      <c r="L170" s="142"/>
      <c r="M170" s="92"/>
      <c r="N170" s="142"/>
      <c r="O170" s="246"/>
      <c r="P170" s="246"/>
      <c r="Q170" s="246"/>
    </row>
    <row r="171" spans="2:17">
      <c r="B171" s="142"/>
      <c r="C171" s="220"/>
      <c r="D171" s="220"/>
      <c r="E171" s="142"/>
      <c r="F171" s="142"/>
      <c r="G171" s="92"/>
      <c r="H171" s="142"/>
      <c r="I171" s="220"/>
      <c r="J171" s="220"/>
      <c r="K171" s="142"/>
      <c r="L171" s="142"/>
      <c r="M171" s="92"/>
      <c r="N171" s="142"/>
      <c r="O171" s="246"/>
      <c r="P171" s="246"/>
      <c r="Q171" s="246"/>
    </row>
    <row r="172" spans="2:17">
      <c r="B172" s="142"/>
      <c r="C172" s="220"/>
      <c r="D172" s="220"/>
      <c r="E172" s="142"/>
      <c r="F172" s="142"/>
      <c r="G172" s="92"/>
      <c r="H172" s="142"/>
      <c r="I172" s="220"/>
      <c r="J172" s="220"/>
      <c r="K172" s="142"/>
      <c r="L172" s="142"/>
      <c r="M172" s="92"/>
      <c r="N172" s="142"/>
      <c r="O172" s="246"/>
      <c r="P172" s="246"/>
      <c r="Q172" s="246"/>
    </row>
    <row r="173" spans="2:17">
      <c r="B173" s="142"/>
      <c r="C173" s="220"/>
      <c r="D173" s="220"/>
      <c r="E173" s="142"/>
      <c r="F173" s="142"/>
      <c r="G173" s="92"/>
      <c r="H173" s="142"/>
      <c r="I173" s="220"/>
      <c r="J173" s="220"/>
      <c r="K173" s="142"/>
      <c r="L173" s="142"/>
      <c r="M173" s="92"/>
      <c r="N173" s="142"/>
      <c r="O173" s="246"/>
      <c r="P173" s="246"/>
      <c r="Q173" s="246"/>
    </row>
    <row r="174" spans="2:17">
      <c r="B174" s="142"/>
      <c r="C174" s="220"/>
      <c r="D174" s="220"/>
      <c r="E174" s="142"/>
      <c r="F174" s="142"/>
      <c r="G174" s="92"/>
      <c r="H174" s="142"/>
      <c r="I174" s="220"/>
      <c r="J174" s="220"/>
      <c r="K174" s="142"/>
      <c r="L174" s="142"/>
      <c r="M174" s="92"/>
      <c r="N174" s="142"/>
      <c r="O174" s="246"/>
      <c r="P174" s="246"/>
      <c r="Q174" s="246"/>
    </row>
    <row r="175" spans="2:17">
      <c r="B175" s="142"/>
      <c r="C175" s="220"/>
      <c r="D175" s="220"/>
      <c r="E175" s="142"/>
      <c r="F175" s="142"/>
      <c r="G175" s="92"/>
      <c r="H175" s="142"/>
      <c r="I175" s="220"/>
      <c r="J175" s="220"/>
      <c r="K175" s="142"/>
      <c r="L175" s="142"/>
      <c r="M175" s="92"/>
      <c r="N175" s="142"/>
      <c r="O175" s="246"/>
      <c r="P175" s="246"/>
      <c r="Q175" s="246"/>
    </row>
    <row r="176" spans="2:17">
      <c r="B176" s="142"/>
      <c r="C176" s="220"/>
      <c r="D176" s="220"/>
      <c r="E176" s="142"/>
      <c r="F176" s="142"/>
      <c r="G176" s="92"/>
      <c r="H176" s="142"/>
      <c r="I176" s="220"/>
      <c r="J176" s="220"/>
      <c r="K176" s="142"/>
      <c r="L176" s="142"/>
      <c r="M176" s="92"/>
      <c r="N176" s="142"/>
      <c r="O176" s="246"/>
      <c r="P176" s="246"/>
      <c r="Q176" s="246"/>
    </row>
    <row r="177" spans="2:17">
      <c r="B177" s="142"/>
      <c r="C177" s="220"/>
      <c r="D177" s="220"/>
      <c r="E177" s="142"/>
      <c r="F177" s="142"/>
      <c r="G177" s="92"/>
      <c r="H177" s="142"/>
      <c r="I177" s="220"/>
      <c r="J177" s="220"/>
      <c r="K177" s="142"/>
      <c r="L177" s="142"/>
      <c r="M177" s="92"/>
      <c r="N177" s="142"/>
      <c r="O177" s="246"/>
      <c r="P177" s="246"/>
      <c r="Q177" s="246"/>
    </row>
    <row r="178" spans="2:17">
      <c r="B178" s="142"/>
      <c r="C178" s="220"/>
      <c r="D178" s="220"/>
      <c r="E178" s="142"/>
      <c r="F178" s="142"/>
      <c r="G178" s="92"/>
      <c r="H178" s="142"/>
      <c r="I178" s="220"/>
      <c r="J178" s="220"/>
      <c r="K178" s="142"/>
      <c r="L178" s="142"/>
      <c r="M178" s="92"/>
      <c r="N178" s="142"/>
      <c r="O178" s="246"/>
      <c r="P178" s="246"/>
      <c r="Q178" s="246"/>
    </row>
    <row r="179" spans="2:17">
      <c r="B179" s="142"/>
      <c r="C179" s="220"/>
      <c r="D179" s="220"/>
      <c r="E179" s="142"/>
      <c r="F179" s="142"/>
      <c r="G179" s="92"/>
      <c r="H179" s="142"/>
      <c r="I179" s="220"/>
      <c r="J179" s="220"/>
      <c r="K179" s="142"/>
      <c r="L179" s="142"/>
      <c r="M179" s="92"/>
      <c r="N179" s="142"/>
      <c r="O179" s="246"/>
      <c r="P179" s="246"/>
      <c r="Q179" s="246"/>
    </row>
    <row r="180" spans="2:17">
      <c r="B180" s="142"/>
      <c r="C180" s="220"/>
      <c r="D180" s="220"/>
      <c r="E180" s="142"/>
      <c r="F180" s="142"/>
      <c r="G180" s="92"/>
      <c r="H180" s="142"/>
      <c r="I180" s="220"/>
      <c r="J180" s="220"/>
      <c r="K180" s="142"/>
      <c r="L180" s="142"/>
      <c r="M180" s="92"/>
      <c r="N180" s="142"/>
      <c r="O180" s="246"/>
      <c r="P180" s="246"/>
      <c r="Q180" s="246"/>
    </row>
    <row r="181" spans="2:17">
      <c r="B181" s="142"/>
      <c r="C181" s="220"/>
      <c r="D181" s="220"/>
      <c r="E181" s="142"/>
      <c r="F181" s="142"/>
      <c r="G181" s="92"/>
      <c r="H181" s="142"/>
      <c r="I181" s="220"/>
      <c r="J181" s="220"/>
      <c r="K181" s="142"/>
      <c r="L181" s="142"/>
      <c r="M181" s="92"/>
      <c r="N181" s="142"/>
      <c r="O181" s="246"/>
      <c r="P181" s="246"/>
      <c r="Q181" s="246"/>
    </row>
    <row r="182" spans="2:17">
      <c r="B182" s="142"/>
      <c r="C182" s="220"/>
      <c r="D182" s="220"/>
      <c r="E182" s="142"/>
      <c r="F182" s="142"/>
      <c r="G182" s="92"/>
      <c r="H182" s="142"/>
      <c r="I182" s="220"/>
      <c r="J182" s="220"/>
      <c r="K182" s="142"/>
      <c r="L182" s="142"/>
      <c r="M182" s="92"/>
      <c r="N182" s="142"/>
      <c r="O182" s="246"/>
      <c r="P182" s="246"/>
      <c r="Q182" s="246"/>
    </row>
    <row r="183" spans="2:17">
      <c r="B183" s="142"/>
      <c r="C183" s="220"/>
      <c r="D183" s="220"/>
      <c r="E183" s="142"/>
      <c r="F183" s="142"/>
      <c r="G183" s="92"/>
      <c r="H183" s="142"/>
      <c r="I183" s="220"/>
      <c r="J183" s="220"/>
      <c r="K183" s="142"/>
      <c r="L183" s="142"/>
      <c r="M183" s="92"/>
      <c r="N183" s="142"/>
      <c r="O183" s="246"/>
      <c r="P183" s="246"/>
      <c r="Q183" s="246"/>
    </row>
    <row r="184" spans="2:17">
      <c r="B184" s="142"/>
      <c r="C184" s="220"/>
      <c r="D184" s="220"/>
      <c r="E184" s="142"/>
      <c r="F184" s="142"/>
      <c r="G184" s="92"/>
      <c r="H184" s="142"/>
      <c r="I184" s="220"/>
      <c r="J184" s="220"/>
      <c r="K184" s="142"/>
      <c r="L184" s="142"/>
      <c r="M184" s="92"/>
      <c r="N184" s="142"/>
      <c r="O184" s="246"/>
      <c r="P184" s="246"/>
      <c r="Q184" s="246"/>
    </row>
    <row r="185" spans="2:17">
      <c r="B185" s="142"/>
      <c r="C185" s="220"/>
      <c r="D185" s="220"/>
      <c r="E185" s="142"/>
      <c r="F185" s="142"/>
      <c r="G185" s="92"/>
      <c r="H185" s="142"/>
      <c r="I185" s="220"/>
      <c r="J185" s="220"/>
      <c r="K185" s="142"/>
      <c r="L185" s="142"/>
      <c r="M185" s="92"/>
      <c r="N185" s="142"/>
      <c r="O185" s="246"/>
      <c r="P185" s="246"/>
      <c r="Q185" s="246"/>
    </row>
    <row r="186" spans="2:17">
      <c r="B186" s="142"/>
      <c r="C186" s="220"/>
      <c r="D186" s="220"/>
      <c r="E186" s="142"/>
      <c r="F186" s="142"/>
      <c r="G186" s="92"/>
      <c r="H186" s="142"/>
      <c r="I186" s="220"/>
      <c r="J186" s="220"/>
      <c r="K186" s="142"/>
      <c r="L186" s="142"/>
      <c r="M186" s="92"/>
      <c r="N186" s="142"/>
      <c r="O186" s="246"/>
      <c r="P186" s="246"/>
      <c r="Q186" s="246"/>
    </row>
    <row r="187" spans="2:17">
      <c r="B187" s="142"/>
      <c r="C187" s="220"/>
      <c r="D187" s="220"/>
      <c r="E187" s="142"/>
      <c r="F187" s="142"/>
      <c r="G187" s="92"/>
      <c r="H187" s="142"/>
      <c r="I187" s="220"/>
      <c r="J187" s="220"/>
      <c r="K187" s="142"/>
      <c r="L187" s="142"/>
      <c r="M187" s="92"/>
      <c r="N187" s="142"/>
      <c r="O187" s="246"/>
      <c r="P187" s="246"/>
      <c r="Q187" s="246"/>
    </row>
    <row r="188" spans="2:17">
      <c r="B188" s="142"/>
      <c r="C188" s="220"/>
      <c r="D188" s="220"/>
      <c r="E188" s="142"/>
      <c r="F188" s="142"/>
      <c r="G188" s="92"/>
      <c r="H188" s="142"/>
      <c r="I188" s="220"/>
      <c r="J188" s="220"/>
      <c r="K188" s="142"/>
      <c r="L188" s="142"/>
      <c r="M188" s="92"/>
      <c r="N188" s="142"/>
      <c r="O188" s="246"/>
      <c r="P188" s="246"/>
      <c r="Q188" s="246"/>
    </row>
    <row r="189" spans="2:17">
      <c r="B189" s="142"/>
      <c r="C189" s="220"/>
      <c r="D189" s="220"/>
      <c r="E189" s="142"/>
      <c r="F189" s="142"/>
      <c r="G189" s="92"/>
      <c r="H189" s="142"/>
      <c r="I189" s="220"/>
      <c r="J189" s="220"/>
      <c r="K189" s="142"/>
      <c r="L189" s="142"/>
      <c r="M189" s="92"/>
      <c r="N189" s="142"/>
      <c r="O189" s="246"/>
      <c r="P189" s="246"/>
      <c r="Q189" s="246"/>
    </row>
    <row r="190" spans="2:17">
      <c r="B190" s="142"/>
      <c r="C190" s="220"/>
      <c r="D190" s="220"/>
      <c r="E190" s="142"/>
      <c r="F190" s="142"/>
      <c r="G190" s="92"/>
      <c r="H190" s="142"/>
      <c r="I190" s="220"/>
      <c r="J190" s="220"/>
      <c r="K190" s="142"/>
      <c r="L190" s="142"/>
      <c r="M190" s="92"/>
      <c r="N190" s="142"/>
      <c r="O190" s="246"/>
      <c r="P190" s="246"/>
      <c r="Q190" s="246"/>
    </row>
    <row r="191" spans="2:17">
      <c r="B191" s="142"/>
      <c r="C191" s="220"/>
      <c r="D191" s="220"/>
      <c r="E191" s="142"/>
      <c r="F191" s="142"/>
      <c r="G191" s="92"/>
      <c r="H191" s="142"/>
      <c r="I191" s="220"/>
      <c r="J191" s="220"/>
      <c r="K191" s="142"/>
      <c r="L191" s="142"/>
      <c r="M191" s="92"/>
      <c r="N191" s="142"/>
      <c r="O191" s="246"/>
      <c r="P191" s="246"/>
      <c r="Q191" s="246"/>
    </row>
    <row r="192" spans="2:17">
      <c r="B192" s="142"/>
      <c r="C192" s="220"/>
      <c r="D192" s="220"/>
      <c r="E192" s="142"/>
      <c r="F192" s="142"/>
      <c r="G192" s="92"/>
      <c r="H192" s="142"/>
      <c r="I192" s="220"/>
      <c r="J192" s="220"/>
      <c r="K192" s="142"/>
      <c r="L192" s="142"/>
      <c r="M192" s="92"/>
      <c r="N192" s="142"/>
      <c r="O192" s="246"/>
      <c r="P192" s="246"/>
      <c r="Q192" s="246"/>
    </row>
    <row r="193" spans="2:17">
      <c r="B193" s="142"/>
      <c r="C193" s="220"/>
      <c r="D193" s="220"/>
      <c r="E193" s="142"/>
      <c r="F193" s="142"/>
      <c r="G193" s="92"/>
      <c r="H193" s="142"/>
      <c r="I193" s="220"/>
      <c r="J193" s="220"/>
      <c r="K193" s="142"/>
      <c r="L193" s="142"/>
      <c r="M193" s="92"/>
      <c r="N193" s="142"/>
      <c r="O193" s="246"/>
      <c r="P193" s="246"/>
      <c r="Q193" s="246"/>
    </row>
    <row r="194" spans="2:17">
      <c r="B194" s="142"/>
      <c r="C194" s="220"/>
      <c r="D194" s="220"/>
      <c r="E194" s="142"/>
      <c r="F194" s="142"/>
      <c r="G194" s="92"/>
      <c r="H194" s="142"/>
      <c r="I194" s="220"/>
      <c r="J194" s="220"/>
      <c r="K194" s="142"/>
      <c r="L194" s="142"/>
      <c r="M194" s="92"/>
      <c r="N194" s="142"/>
      <c r="O194" s="246"/>
      <c r="P194" s="246"/>
      <c r="Q194" s="246"/>
    </row>
    <row r="195" spans="2:17">
      <c r="B195" s="142"/>
      <c r="C195" s="220"/>
      <c r="D195" s="220"/>
      <c r="E195" s="142"/>
      <c r="F195" s="142"/>
      <c r="G195" s="92"/>
      <c r="H195" s="142"/>
      <c r="I195" s="220"/>
      <c r="J195" s="220"/>
      <c r="K195" s="142"/>
      <c r="L195" s="142"/>
      <c r="M195" s="92"/>
      <c r="N195" s="142"/>
      <c r="O195" s="246"/>
      <c r="P195" s="246"/>
      <c r="Q195" s="246"/>
    </row>
    <row r="196" spans="2:17">
      <c r="B196" s="142"/>
      <c r="C196" s="220"/>
      <c r="D196" s="220"/>
      <c r="E196" s="142"/>
      <c r="F196" s="142"/>
      <c r="G196" s="92"/>
      <c r="H196" s="142"/>
      <c r="I196" s="220"/>
      <c r="J196" s="220"/>
      <c r="K196" s="142"/>
      <c r="L196" s="142"/>
      <c r="M196" s="92"/>
      <c r="N196" s="142"/>
      <c r="O196" s="246"/>
      <c r="P196" s="246"/>
      <c r="Q196" s="246"/>
    </row>
    <row r="197" spans="2:17">
      <c r="B197" s="142"/>
      <c r="C197" s="220"/>
      <c r="D197" s="220"/>
      <c r="E197" s="142"/>
      <c r="F197" s="142"/>
      <c r="G197" s="92"/>
      <c r="H197" s="142"/>
      <c r="I197" s="220"/>
      <c r="J197" s="220"/>
      <c r="K197" s="142"/>
      <c r="L197" s="142"/>
      <c r="M197" s="92"/>
      <c r="N197" s="142"/>
      <c r="O197" s="246"/>
      <c r="P197" s="246"/>
      <c r="Q197" s="246"/>
    </row>
    <row r="198" spans="2:17">
      <c r="B198" s="142"/>
      <c r="C198" s="220"/>
      <c r="D198" s="220"/>
      <c r="E198" s="142"/>
      <c r="F198" s="142"/>
      <c r="G198" s="92"/>
      <c r="H198" s="142"/>
      <c r="I198" s="220"/>
      <c r="J198" s="220"/>
      <c r="K198" s="142"/>
      <c r="L198" s="142"/>
      <c r="M198" s="92"/>
      <c r="N198" s="142"/>
      <c r="O198" s="246"/>
      <c r="P198" s="246"/>
      <c r="Q198" s="246"/>
    </row>
    <row r="199" spans="2:17">
      <c r="B199" s="142"/>
      <c r="C199" s="220"/>
      <c r="D199" s="220"/>
      <c r="E199" s="142"/>
      <c r="F199" s="142"/>
      <c r="G199" s="92"/>
      <c r="H199" s="142"/>
      <c r="I199" s="220"/>
      <c r="J199" s="220"/>
      <c r="K199" s="142"/>
      <c r="L199" s="142"/>
      <c r="M199" s="92"/>
      <c r="N199" s="142"/>
      <c r="O199" s="246"/>
      <c r="P199" s="246"/>
      <c r="Q199" s="246"/>
    </row>
    <row r="200" spans="2:17">
      <c r="B200" s="142"/>
      <c r="C200" s="220"/>
      <c r="D200" s="220"/>
      <c r="E200" s="142"/>
      <c r="F200" s="142"/>
      <c r="G200" s="92"/>
      <c r="H200" s="142"/>
      <c r="I200" s="220"/>
      <c r="J200" s="220"/>
      <c r="K200" s="142"/>
      <c r="L200" s="142"/>
      <c r="M200" s="92"/>
      <c r="N200" s="142"/>
      <c r="O200" s="246"/>
      <c r="P200" s="246"/>
      <c r="Q200" s="246"/>
    </row>
    <row r="201" spans="2:17">
      <c r="B201" s="142"/>
      <c r="C201" s="220"/>
      <c r="D201" s="220"/>
      <c r="E201" s="142"/>
      <c r="F201" s="142"/>
      <c r="G201" s="92"/>
      <c r="H201" s="142"/>
      <c r="I201" s="220"/>
      <c r="J201" s="220"/>
      <c r="K201" s="142"/>
      <c r="L201" s="142"/>
      <c r="M201" s="92"/>
      <c r="N201" s="142"/>
      <c r="O201" s="246"/>
      <c r="P201" s="246"/>
      <c r="Q201" s="246"/>
    </row>
    <row r="202" spans="2:17">
      <c r="B202" s="142"/>
      <c r="C202" s="220"/>
      <c r="D202" s="220"/>
      <c r="E202" s="142"/>
      <c r="F202" s="142"/>
      <c r="G202" s="92"/>
      <c r="H202" s="142"/>
      <c r="I202" s="220"/>
      <c r="J202" s="220"/>
      <c r="K202" s="142"/>
      <c r="L202" s="142"/>
      <c r="M202" s="92"/>
      <c r="N202" s="142"/>
      <c r="O202" s="246"/>
      <c r="P202" s="246"/>
      <c r="Q202" s="246"/>
    </row>
    <row r="203" spans="2:17">
      <c r="B203" s="142"/>
      <c r="C203" s="220"/>
      <c r="D203" s="220"/>
      <c r="E203" s="142"/>
      <c r="F203" s="142"/>
      <c r="G203" s="92"/>
      <c r="H203" s="142"/>
      <c r="I203" s="220"/>
      <c r="J203" s="220"/>
      <c r="K203" s="142"/>
      <c r="L203" s="142"/>
      <c r="M203" s="92"/>
      <c r="N203" s="142"/>
      <c r="O203" s="246"/>
      <c r="P203" s="246"/>
      <c r="Q203" s="246"/>
    </row>
    <row r="204" spans="2:17">
      <c r="B204" s="142"/>
      <c r="C204" s="220"/>
      <c r="D204" s="220"/>
      <c r="E204" s="142"/>
      <c r="F204" s="142"/>
      <c r="G204" s="92"/>
      <c r="H204" s="142"/>
      <c r="I204" s="220"/>
      <c r="J204" s="220"/>
      <c r="K204" s="142"/>
      <c r="L204" s="142"/>
      <c r="M204" s="92"/>
      <c r="N204" s="142"/>
      <c r="O204" s="246"/>
      <c r="P204" s="246"/>
      <c r="Q204" s="246"/>
    </row>
    <row r="205" spans="2:17">
      <c r="B205" s="142"/>
      <c r="C205" s="220"/>
      <c r="D205" s="220"/>
      <c r="E205" s="142"/>
      <c r="F205" s="142"/>
      <c r="G205" s="92"/>
      <c r="H205" s="142"/>
      <c r="I205" s="220"/>
      <c r="J205" s="220"/>
      <c r="K205" s="142"/>
      <c r="L205" s="142"/>
      <c r="M205" s="92"/>
      <c r="N205" s="142"/>
      <c r="O205" s="246"/>
      <c r="P205" s="246"/>
      <c r="Q205" s="246"/>
    </row>
    <row r="206" spans="2:17">
      <c r="B206" s="142"/>
      <c r="C206" s="220"/>
      <c r="D206" s="220"/>
      <c r="E206" s="142"/>
      <c r="F206" s="142"/>
      <c r="G206" s="92"/>
      <c r="H206" s="142"/>
      <c r="I206" s="220"/>
      <c r="J206" s="220"/>
      <c r="K206" s="142"/>
      <c r="L206" s="142"/>
      <c r="M206" s="92"/>
      <c r="N206" s="142"/>
      <c r="O206" s="246"/>
      <c r="P206" s="246"/>
      <c r="Q206" s="246"/>
    </row>
    <row r="207" spans="2:17">
      <c r="B207" s="142"/>
      <c r="C207" s="220"/>
      <c r="D207" s="220"/>
      <c r="E207" s="142"/>
      <c r="F207" s="142"/>
      <c r="G207" s="92"/>
      <c r="H207" s="142"/>
      <c r="I207" s="220"/>
      <c r="J207" s="220"/>
      <c r="K207" s="142"/>
      <c r="L207" s="142"/>
      <c r="M207" s="92"/>
      <c r="N207" s="142"/>
      <c r="O207" s="246"/>
      <c r="P207" s="246"/>
      <c r="Q207" s="246"/>
    </row>
    <row r="208" spans="2:17">
      <c r="B208" s="142"/>
      <c r="C208" s="220"/>
      <c r="D208" s="220"/>
      <c r="E208" s="142"/>
      <c r="F208" s="142"/>
      <c r="G208" s="92"/>
      <c r="H208" s="142"/>
      <c r="I208" s="220"/>
      <c r="J208" s="220"/>
      <c r="K208" s="142"/>
      <c r="L208" s="142"/>
      <c r="M208" s="92"/>
      <c r="N208" s="142"/>
      <c r="O208" s="246"/>
      <c r="P208" s="246"/>
      <c r="Q208" s="246"/>
    </row>
    <row r="209" spans="2:17">
      <c r="B209" s="142"/>
      <c r="C209" s="220"/>
      <c r="D209" s="220"/>
      <c r="E209" s="142"/>
      <c r="F209" s="142"/>
      <c r="G209" s="92"/>
      <c r="H209" s="142"/>
      <c r="I209" s="220"/>
      <c r="J209" s="220"/>
      <c r="K209" s="142"/>
      <c r="L209" s="142"/>
      <c r="M209" s="92"/>
      <c r="N209" s="142"/>
      <c r="O209" s="246"/>
      <c r="P209" s="246"/>
      <c r="Q209" s="246"/>
    </row>
    <row r="210" spans="2:17">
      <c r="B210" s="142"/>
      <c r="C210" s="220"/>
      <c r="D210" s="220"/>
      <c r="E210" s="142"/>
      <c r="F210" s="142"/>
      <c r="G210" s="92"/>
      <c r="H210" s="142"/>
      <c r="I210" s="220"/>
      <c r="J210" s="220"/>
      <c r="K210" s="142"/>
      <c r="L210" s="142"/>
      <c r="M210" s="92"/>
      <c r="N210" s="142"/>
      <c r="O210" s="246"/>
      <c r="P210" s="246"/>
      <c r="Q210" s="246"/>
    </row>
    <row r="211" spans="2:17">
      <c r="B211" s="142"/>
      <c r="C211" s="220"/>
      <c r="D211" s="220"/>
      <c r="E211" s="142"/>
      <c r="F211" s="142"/>
      <c r="G211" s="92"/>
      <c r="H211" s="142"/>
      <c r="I211" s="220"/>
      <c r="J211" s="220"/>
      <c r="K211" s="142"/>
      <c r="L211" s="142"/>
      <c r="M211" s="92"/>
      <c r="N211" s="142"/>
      <c r="O211" s="246"/>
      <c r="P211" s="246"/>
      <c r="Q211" s="246"/>
    </row>
    <row r="212" spans="2:17">
      <c r="B212" s="142"/>
      <c r="C212" s="220"/>
      <c r="D212" s="220"/>
      <c r="E212" s="142"/>
      <c r="F212" s="142"/>
      <c r="G212" s="92"/>
      <c r="H212" s="142"/>
      <c r="I212" s="220"/>
      <c r="J212" s="220"/>
      <c r="K212" s="142"/>
      <c r="L212" s="142"/>
      <c r="M212" s="92"/>
      <c r="N212" s="142"/>
      <c r="O212" s="246"/>
      <c r="P212" s="246"/>
      <c r="Q212" s="246"/>
    </row>
    <row r="213" spans="2:17">
      <c r="B213" s="142"/>
      <c r="C213" s="220"/>
      <c r="D213" s="220"/>
      <c r="E213" s="142"/>
      <c r="F213" s="142"/>
      <c r="G213" s="92"/>
      <c r="H213" s="142"/>
      <c r="I213" s="220"/>
      <c r="J213" s="220"/>
      <c r="K213" s="142"/>
      <c r="L213" s="142"/>
      <c r="M213" s="92"/>
      <c r="N213" s="142"/>
      <c r="O213" s="246"/>
      <c r="P213" s="246"/>
      <c r="Q213" s="246"/>
    </row>
    <row r="214" spans="2:17">
      <c r="B214" s="142"/>
      <c r="C214" s="220"/>
      <c r="D214" s="220"/>
      <c r="E214" s="142"/>
      <c r="F214" s="142"/>
      <c r="G214" s="92"/>
      <c r="H214" s="142"/>
      <c r="I214" s="220"/>
      <c r="J214" s="220"/>
      <c r="K214" s="142"/>
      <c r="L214" s="142"/>
      <c r="M214" s="92"/>
      <c r="N214" s="142"/>
      <c r="O214" s="246"/>
      <c r="P214" s="246"/>
      <c r="Q214" s="246"/>
    </row>
    <row r="215" spans="2:17">
      <c r="B215" s="142"/>
      <c r="C215" s="220"/>
      <c r="D215" s="220"/>
      <c r="E215" s="142"/>
      <c r="F215" s="142"/>
      <c r="G215" s="92"/>
      <c r="H215" s="142"/>
      <c r="I215" s="220"/>
      <c r="J215" s="220"/>
      <c r="K215" s="142"/>
      <c r="L215" s="142"/>
      <c r="M215" s="92"/>
      <c r="N215" s="142"/>
      <c r="O215" s="246"/>
      <c r="P215" s="246"/>
      <c r="Q215" s="246"/>
    </row>
    <row r="216" spans="2:17">
      <c r="B216" s="142"/>
      <c r="C216" s="220"/>
      <c r="D216" s="220"/>
      <c r="E216" s="142"/>
      <c r="F216" s="142"/>
      <c r="G216" s="92"/>
      <c r="H216" s="142"/>
      <c r="I216" s="220"/>
      <c r="J216" s="220"/>
      <c r="K216" s="142"/>
      <c r="L216" s="142"/>
      <c r="M216" s="92"/>
      <c r="N216" s="142"/>
      <c r="O216" s="246"/>
      <c r="P216" s="246"/>
      <c r="Q216" s="246"/>
    </row>
    <row r="217" spans="2:17">
      <c r="B217" s="142"/>
      <c r="C217" s="220"/>
      <c r="D217" s="220"/>
      <c r="E217" s="142"/>
      <c r="F217" s="142"/>
      <c r="G217" s="92"/>
      <c r="H217" s="142"/>
      <c r="I217" s="220"/>
      <c r="J217" s="220"/>
      <c r="K217" s="142"/>
      <c r="L217" s="142"/>
      <c r="M217" s="92"/>
      <c r="N217" s="142"/>
      <c r="O217" s="246"/>
      <c r="P217" s="246"/>
      <c r="Q217" s="246"/>
    </row>
    <row r="218" spans="2:17">
      <c r="B218" s="142"/>
      <c r="C218" s="220"/>
      <c r="D218" s="220"/>
      <c r="E218" s="142"/>
      <c r="F218" s="142"/>
      <c r="G218" s="92"/>
      <c r="H218" s="142"/>
      <c r="I218" s="220"/>
      <c r="J218" s="220"/>
      <c r="K218" s="142"/>
      <c r="L218" s="142"/>
      <c r="M218" s="92"/>
      <c r="N218" s="142"/>
      <c r="O218" s="246"/>
      <c r="P218" s="246"/>
      <c r="Q218" s="246"/>
    </row>
    <row r="219" spans="2:17">
      <c r="B219" s="142"/>
      <c r="C219" s="220"/>
      <c r="D219" s="220"/>
      <c r="E219" s="142"/>
      <c r="F219" s="142"/>
      <c r="G219" s="92"/>
      <c r="H219" s="142"/>
      <c r="I219" s="220"/>
      <c r="J219" s="220"/>
      <c r="K219" s="142"/>
      <c r="L219" s="142"/>
      <c r="M219" s="92"/>
      <c r="N219" s="142"/>
      <c r="O219" s="246"/>
      <c r="P219" s="246"/>
      <c r="Q219" s="246"/>
    </row>
    <row r="220" spans="2:17">
      <c r="B220" s="142"/>
      <c r="C220" s="220"/>
      <c r="D220" s="220"/>
      <c r="E220" s="142"/>
      <c r="F220" s="142"/>
      <c r="G220" s="92"/>
      <c r="H220" s="142"/>
      <c r="I220" s="220"/>
      <c r="J220" s="220"/>
      <c r="K220" s="142"/>
      <c r="L220" s="142"/>
      <c r="M220" s="92"/>
      <c r="N220" s="142"/>
      <c r="O220" s="246"/>
      <c r="P220" s="246"/>
      <c r="Q220" s="246"/>
    </row>
    <row r="221" spans="2:17">
      <c r="B221" s="142"/>
      <c r="C221" s="220"/>
      <c r="D221" s="220"/>
      <c r="E221" s="142"/>
      <c r="F221" s="142"/>
      <c r="G221" s="92"/>
      <c r="H221" s="142"/>
      <c r="I221" s="220"/>
      <c r="J221" s="220"/>
      <c r="K221" s="142"/>
      <c r="L221" s="142"/>
      <c r="M221" s="92"/>
      <c r="N221" s="142"/>
      <c r="O221" s="246"/>
      <c r="P221" s="246"/>
      <c r="Q221" s="246"/>
    </row>
    <row r="222" spans="2:17">
      <c r="B222" s="142"/>
      <c r="C222" s="220"/>
      <c r="D222" s="220"/>
      <c r="E222" s="142"/>
      <c r="F222" s="142"/>
      <c r="G222" s="92"/>
      <c r="H222" s="142"/>
      <c r="I222" s="220"/>
      <c r="J222" s="220"/>
      <c r="K222" s="142"/>
      <c r="L222" s="142"/>
      <c r="M222" s="92"/>
      <c r="N222" s="142"/>
      <c r="O222" s="246"/>
      <c r="P222" s="246"/>
      <c r="Q222" s="246"/>
    </row>
    <row r="223" spans="2:17">
      <c r="B223" s="142"/>
      <c r="C223" s="220"/>
      <c r="D223" s="220"/>
      <c r="E223" s="142"/>
      <c r="F223" s="142"/>
      <c r="G223" s="92"/>
      <c r="H223" s="142"/>
      <c r="I223" s="220"/>
      <c r="J223" s="220"/>
      <c r="K223" s="142"/>
      <c r="L223" s="142"/>
      <c r="M223" s="92"/>
      <c r="N223" s="142"/>
      <c r="O223" s="246"/>
      <c r="P223" s="246"/>
      <c r="Q223" s="246"/>
    </row>
    <row r="224" spans="2:17">
      <c r="B224" s="142"/>
      <c r="C224" s="220"/>
      <c r="D224" s="220"/>
      <c r="E224" s="142"/>
      <c r="F224" s="142"/>
      <c r="G224" s="92"/>
      <c r="H224" s="142"/>
      <c r="I224" s="220"/>
      <c r="J224" s="220"/>
      <c r="K224" s="142"/>
      <c r="L224" s="142"/>
      <c r="M224" s="92"/>
      <c r="N224" s="142"/>
      <c r="O224" s="246"/>
      <c r="P224" s="246"/>
      <c r="Q224" s="246"/>
    </row>
    <row r="225" spans="2:17">
      <c r="B225" s="142"/>
      <c r="C225" s="220"/>
      <c r="D225" s="220"/>
      <c r="E225" s="142"/>
      <c r="F225" s="142"/>
      <c r="G225" s="92"/>
      <c r="H225" s="142"/>
      <c r="I225" s="220"/>
      <c r="J225" s="220"/>
      <c r="K225" s="142"/>
      <c r="L225" s="142"/>
      <c r="M225" s="92"/>
      <c r="N225" s="142"/>
      <c r="O225" s="246"/>
      <c r="P225" s="246"/>
      <c r="Q225" s="246"/>
    </row>
    <row r="226" spans="2:17">
      <c r="B226" s="142"/>
      <c r="C226" s="220"/>
      <c r="D226" s="220"/>
      <c r="E226" s="142"/>
      <c r="F226" s="142"/>
      <c r="G226" s="92"/>
      <c r="H226" s="142"/>
      <c r="I226" s="220"/>
      <c r="J226" s="220"/>
      <c r="K226" s="142"/>
      <c r="L226" s="142"/>
      <c r="M226" s="92"/>
      <c r="N226" s="142"/>
      <c r="O226" s="246"/>
      <c r="P226" s="246"/>
      <c r="Q226" s="246"/>
    </row>
    <row r="227" spans="2:17">
      <c r="B227" s="142"/>
      <c r="C227" s="220"/>
      <c r="D227" s="220"/>
      <c r="E227" s="142"/>
      <c r="F227" s="142"/>
      <c r="G227" s="92"/>
      <c r="H227" s="142"/>
      <c r="I227" s="220"/>
      <c r="J227" s="220"/>
      <c r="K227" s="142"/>
      <c r="L227" s="142"/>
      <c r="M227" s="92"/>
      <c r="N227" s="142"/>
      <c r="O227" s="246"/>
      <c r="P227" s="246"/>
      <c r="Q227" s="246"/>
    </row>
    <row r="228" spans="2:17">
      <c r="B228" s="142"/>
      <c r="C228" s="220"/>
      <c r="D228" s="220"/>
      <c r="E228" s="142"/>
      <c r="F228" s="142"/>
      <c r="G228" s="92"/>
      <c r="H228" s="142"/>
      <c r="I228" s="220"/>
      <c r="J228" s="220"/>
      <c r="K228" s="142"/>
      <c r="L228" s="142"/>
      <c r="M228" s="92"/>
      <c r="N228" s="142"/>
      <c r="O228" s="246"/>
      <c r="P228" s="246"/>
      <c r="Q228" s="246"/>
    </row>
    <row r="229" spans="2:17">
      <c r="B229" s="142"/>
      <c r="C229" s="220"/>
      <c r="D229" s="220"/>
      <c r="E229" s="142"/>
      <c r="F229" s="142"/>
      <c r="G229" s="92"/>
      <c r="H229" s="142"/>
      <c r="I229" s="220"/>
      <c r="J229" s="220"/>
      <c r="K229" s="142"/>
      <c r="L229" s="142"/>
      <c r="M229" s="92"/>
      <c r="N229" s="142"/>
      <c r="O229" s="246"/>
      <c r="P229" s="246"/>
      <c r="Q229" s="246"/>
    </row>
    <row r="230" spans="2:17">
      <c r="B230" s="142"/>
      <c r="C230" s="220"/>
      <c r="D230" s="220"/>
      <c r="E230" s="142"/>
      <c r="F230" s="142"/>
      <c r="G230" s="92"/>
      <c r="H230" s="142"/>
      <c r="I230" s="220"/>
      <c r="J230" s="220"/>
      <c r="K230" s="142"/>
      <c r="L230" s="142"/>
      <c r="M230" s="92"/>
      <c r="N230" s="142"/>
      <c r="O230" s="246"/>
      <c r="P230" s="246"/>
      <c r="Q230" s="246"/>
    </row>
    <row r="231" spans="2:17">
      <c r="B231" s="142"/>
      <c r="C231" s="220"/>
      <c r="D231" s="220"/>
      <c r="E231" s="142"/>
      <c r="F231" s="142"/>
      <c r="G231" s="92"/>
      <c r="H231" s="142"/>
      <c r="I231" s="220"/>
      <c r="J231" s="220"/>
      <c r="K231" s="142"/>
      <c r="L231" s="142"/>
      <c r="M231" s="92"/>
      <c r="N231" s="142"/>
      <c r="O231" s="246"/>
      <c r="P231" s="246"/>
      <c r="Q231" s="246"/>
    </row>
    <row r="232" spans="2:17">
      <c r="B232" s="142"/>
      <c r="C232" s="220"/>
      <c r="D232" s="220"/>
      <c r="E232" s="142"/>
      <c r="F232" s="142"/>
      <c r="G232" s="92"/>
      <c r="H232" s="142"/>
      <c r="I232" s="220"/>
      <c r="J232" s="220"/>
      <c r="K232" s="142"/>
      <c r="L232" s="142"/>
      <c r="M232" s="92"/>
      <c r="N232" s="142"/>
      <c r="O232" s="246"/>
      <c r="P232" s="246"/>
      <c r="Q232" s="246"/>
    </row>
    <row r="233" spans="2:17">
      <c r="B233" s="142"/>
      <c r="C233" s="220"/>
      <c r="D233" s="220"/>
      <c r="E233" s="142"/>
      <c r="F233" s="142"/>
      <c r="G233" s="92"/>
      <c r="H233" s="142"/>
      <c r="I233" s="220"/>
      <c r="J233" s="220"/>
      <c r="K233" s="142"/>
      <c r="L233" s="142"/>
      <c r="M233" s="92"/>
      <c r="N233" s="142"/>
      <c r="O233" s="246"/>
      <c r="P233" s="246"/>
      <c r="Q233" s="246"/>
    </row>
    <row r="234" spans="2:17">
      <c r="B234" s="142"/>
      <c r="C234" s="220"/>
      <c r="D234" s="220"/>
      <c r="E234" s="142"/>
      <c r="F234" s="142"/>
      <c r="G234" s="92"/>
      <c r="H234" s="142"/>
      <c r="I234" s="220"/>
      <c r="J234" s="220"/>
      <c r="K234" s="142"/>
      <c r="L234" s="142"/>
      <c r="M234" s="92"/>
      <c r="N234" s="142"/>
      <c r="O234" s="246"/>
      <c r="P234" s="246"/>
      <c r="Q234" s="246"/>
    </row>
    <row r="235" spans="2:17">
      <c r="B235" s="142"/>
      <c r="C235" s="220"/>
      <c r="D235" s="220"/>
      <c r="E235" s="142"/>
      <c r="F235" s="142"/>
      <c r="G235" s="92"/>
      <c r="H235" s="142"/>
      <c r="I235" s="220"/>
      <c r="J235" s="220"/>
      <c r="K235" s="142"/>
      <c r="L235" s="142"/>
      <c r="M235" s="92"/>
      <c r="N235" s="142"/>
      <c r="O235" s="246"/>
      <c r="P235" s="246"/>
      <c r="Q235" s="246"/>
    </row>
    <row r="236" spans="2:17">
      <c r="B236" s="142"/>
      <c r="C236" s="220"/>
      <c r="D236" s="220"/>
      <c r="E236" s="142"/>
      <c r="F236" s="142"/>
      <c r="G236" s="92"/>
      <c r="H236" s="142"/>
      <c r="I236" s="220"/>
      <c r="J236" s="220"/>
      <c r="K236" s="142"/>
      <c r="L236" s="142"/>
      <c r="M236" s="92"/>
      <c r="N236" s="142"/>
      <c r="O236" s="246"/>
      <c r="P236" s="246"/>
      <c r="Q236" s="246"/>
    </row>
    <row r="237" spans="2:17">
      <c r="B237" s="142"/>
      <c r="C237" s="220"/>
      <c r="D237" s="220"/>
      <c r="E237" s="142"/>
      <c r="F237" s="142"/>
      <c r="G237" s="92"/>
      <c r="H237" s="142"/>
      <c r="I237" s="220"/>
      <c r="J237" s="220"/>
      <c r="K237" s="142"/>
      <c r="L237" s="142"/>
      <c r="M237" s="92"/>
      <c r="N237" s="142"/>
      <c r="O237" s="246"/>
      <c r="P237" s="246"/>
      <c r="Q237" s="246"/>
    </row>
    <row r="238" spans="2:17">
      <c r="B238" s="142"/>
      <c r="C238" s="220"/>
      <c r="D238" s="220"/>
      <c r="E238" s="142"/>
      <c r="F238" s="142"/>
      <c r="G238" s="92"/>
      <c r="H238" s="142"/>
      <c r="I238" s="220"/>
      <c r="J238" s="220"/>
      <c r="K238" s="142"/>
      <c r="L238" s="142"/>
      <c r="M238" s="92"/>
      <c r="N238" s="142"/>
      <c r="O238" s="246"/>
      <c r="P238" s="246"/>
      <c r="Q238" s="246"/>
    </row>
    <row r="239" spans="2:17">
      <c r="B239" s="142"/>
      <c r="C239" s="220"/>
      <c r="D239" s="220"/>
      <c r="E239" s="142"/>
      <c r="F239" s="142"/>
      <c r="G239" s="92"/>
      <c r="H239" s="142"/>
      <c r="I239" s="220"/>
      <c r="J239" s="220"/>
      <c r="K239" s="142"/>
      <c r="L239" s="142"/>
      <c r="M239" s="92"/>
      <c r="N239" s="142"/>
      <c r="O239" s="246"/>
      <c r="P239" s="246"/>
      <c r="Q239" s="246"/>
    </row>
    <row r="240" spans="2:17">
      <c r="B240" s="142"/>
      <c r="C240" s="220"/>
      <c r="D240" s="220"/>
      <c r="E240" s="142"/>
      <c r="F240" s="142"/>
      <c r="G240" s="92"/>
      <c r="H240" s="142"/>
      <c r="I240" s="220"/>
      <c r="J240" s="220"/>
      <c r="K240" s="142"/>
      <c r="L240" s="142"/>
      <c r="M240" s="92"/>
      <c r="N240" s="142"/>
      <c r="O240" s="246"/>
      <c r="P240" s="246"/>
      <c r="Q240" s="246"/>
    </row>
    <row r="241" spans="2:17">
      <c r="B241" s="142"/>
      <c r="C241" s="220"/>
      <c r="D241" s="220"/>
      <c r="E241" s="142"/>
      <c r="F241" s="142"/>
      <c r="G241" s="92"/>
      <c r="H241" s="142"/>
      <c r="I241" s="220"/>
      <c r="J241" s="220"/>
      <c r="K241" s="142"/>
      <c r="L241" s="142"/>
      <c r="M241" s="92"/>
      <c r="N241" s="142"/>
      <c r="O241" s="246"/>
      <c r="P241" s="246"/>
      <c r="Q241" s="246"/>
    </row>
    <row r="242" spans="2:17">
      <c r="B242" s="142"/>
      <c r="C242" s="220"/>
      <c r="D242" s="220"/>
      <c r="E242" s="142"/>
      <c r="F242" s="142"/>
      <c r="G242" s="92"/>
      <c r="H242" s="142"/>
      <c r="I242" s="220"/>
      <c r="J242" s="220"/>
      <c r="K242" s="142"/>
      <c r="L242" s="142"/>
      <c r="M242" s="92"/>
      <c r="N242" s="142"/>
      <c r="O242" s="246"/>
      <c r="P242" s="246"/>
      <c r="Q242" s="246"/>
    </row>
    <row r="243" spans="2:17">
      <c r="B243" s="142"/>
      <c r="C243" s="220"/>
      <c r="D243" s="220"/>
      <c r="E243" s="142"/>
      <c r="F243" s="142"/>
      <c r="G243" s="92"/>
      <c r="H243" s="142"/>
      <c r="I243" s="220"/>
      <c r="J243" s="220"/>
      <c r="K243" s="142"/>
      <c r="L243" s="142"/>
      <c r="M243" s="92"/>
      <c r="N243" s="142"/>
      <c r="O243" s="246"/>
      <c r="P243" s="246"/>
      <c r="Q243" s="246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baseColWidth="10" defaultColWidth="9.1640625" defaultRowHeight="14" outlineLevelRow="1"/>
  <cols>
    <col min="1" max="1" width="63.33203125" style="9" bestFit="1" customWidth="1"/>
    <col min="2" max="2" width="12.6640625" style="163" bestFit="1" customWidth="1"/>
    <col min="3" max="4" width="12.5" style="228" bestFit="1" customWidth="1"/>
    <col min="5" max="5" width="13.5" style="163" bestFit="1" customWidth="1"/>
    <col min="6" max="6" width="14.5" style="163" bestFit="1" customWidth="1"/>
    <col min="7" max="7" width="10.6640625" style="103" bestFit="1" customWidth="1"/>
    <col min="8" max="8" width="12.6640625" style="163" bestFit="1" customWidth="1"/>
    <col min="9" max="10" width="12.5" style="228" bestFit="1" customWidth="1"/>
    <col min="11" max="12" width="14.5" style="163" bestFit="1" customWidth="1"/>
    <col min="13" max="13" width="10.6640625" style="103" bestFit="1" customWidth="1"/>
    <col min="14" max="14" width="16.1640625" style="163" bestFit="1" customWidth="1"/>
    <col min="15" max="16384" width="9.1640625" style="9"/>
  </cols>
  <sheetData>
    <row r="2" spans="1:19" ht="19">
      <c r="A2" s="5" t="s">
        <v>204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46"/>
      <c r="P2" s="246"/>
      <c r="Q2" s="246"/>
      <c r="R2" s="246"/>
      <c r="S2" s="246"/>
    </row>
    <row r="3" spans="1:19">
      <c r="A3" s="213"/>
    </row>
    <row r="4" spans="1:19" s="82" customFormat="1">
      <c r="B4" s="215"/>
      <c r="C4" s="76"/>
      <c r="D4" s="76"/>
      <c r="E4" s="215"/>
      <c r="F4" s="215"/>
      <c r="G4" s="176"/>
      <c r="H4" s="215"/>
      <c r="I4" s="76"/>
      <c r="J4" s="76"/>
      <c r="K4" s="215"/>
      <c r="L4" s="215"/>
      <c r="M4" s="176"/>
      <c r="N4" s="82" t="str">
        <f>VALVAL</f>
        <v>млрд. одиниць</v>
      </c>
    </row>
    <row r="5" spans="1:19" s="161" customFormat="1">
      <c r="A5" s="187"/>
      <c r="B5" s="260">
        <v>44561</v>
      </c>
      <c r="C5" s="261"/>
      <c r="D5" s="261"/>
      <c r="E5" s="261"/>
      <c r="F5" s="261"/>
      <c r="G5" s="262"/>
      <c r="H5" s="260">
        <v>44620</v>
      </c>
      <c r="I5" s="261"/>
      <c r="J5" s="261"/>
      <c r="K5" s="261"/>
      <c r="L5" s="261"/>
      <c r="M5" s="262"/>
      <c r="N5" s="17"/>
    </row>
    <row r="6" spans="1:19" s="21" customFormat="1">
      <c r="A6" s="93"/>
      <c r="B6" s="72" t="s">
        <v>5</v>
      </c>
      <c r="C6" s="143" t="s">
        <v>170</v>
      </c>
      <c r="D6" s="143" t="s">
        <v>196</v>
      </c>
      <c r="E6" s="72" t="s">
        <v>159</v>
      </c>
      <c r="F6" s="72" t="s">
        <v>162</v>
      </c>
      <c r="G6" s="243" t="s">
        <v>180</v>
      </c>
      <c r="H6" s="72" t="s">
        <v>5</v>
      </c>
      <c r="I6" s="143" t="s">
        <v>170</v>
      </c>
      <c r="J6" s="143" t="s">
        <v>196</v>
      </c>
      <c r="K6" s="72" t="s">
        <v>159</v>
      </c>
      <c r="L6" s="72" t="s">
        <v>162</v>
      </c>
      <c r="M6" s="243" t="s">
        <v>180</v>
      </c>
      <c r="N6" s="72" t="s">
        <v>61</v>
      </c>
    </row>
    <row r="7" spans="1:19" s="121" customFormat="1" ht="15">
      <c r="A7" s="209" t="s">
        <v>144</v>
      </c>
      <c r="B7" s="106"/>
      <c r="C7" s="185"/>
      <c r="D7" s="185"/>
      <c r="E7" s="106">
        <f>SUM(E8:E24)</f>
        <v>97.954450442069998</v>
      </c>
      <c r="F7" s="106">
        <f>SUM(F8:F24)</f>
        <v>2672.0210900444799</v>
      </c>
      <c r="G7" s="38">
        <f>SUM(G8:G24)</f>
        <v>0.99999899999999997</v>
      </c>
      <c r="H7" s="106"/>
      <c r="I7" s="185"/>
      <c r="J7" s="185"/>
      <c r="K7" s="106">
        <f>SUM(K8:K24)</f>
        <v>93.320295901530002</v>
      </c>
      <c r="L7" s="106">
        <f>SUM(L8:L24)</f>
        <v>2730.0759245751401</v>
      </c>
      <c r="M7" s="38">
        <f>SUM(M8:M24)</f>
        <v>1</v>
      </c>
      <c r="N7" s="106">
        <f>SUM(N8:N24)</f>
        <v>-1.0000000000002954E-6</v>
      </c>
    </row>
    <row r="8" spans="1:19" s="26" customFormat="1">
      <c r="A8" s="98" t="s">
        <v>24</v>
      </c>
      <c r="B8" s="24">
        <v>1.517392893E-2</v>
      </c>
      <c r="C8" s="100">
        <v>1.3505</v>
      </c>
      <c r="D8" s="100">
        <v>36.839199999999998</v>
      </c>
      <c r="E8" s="24">
        <v>2.0492385960000001E-2</v>
      </c>
      <c r="F8" s="24">
        <v>0.55899540264000003</v>
      </c>
      <c r="G8" s="199">
        <v>2.0900000000000001E-4</v>
      </c>
      <c r="H8" s="24">
        <v>1.517392893E-2</v>
      </c>
      <c r="I8" s="100">
        <v>1.3585480000000001</v>
      </c>
      <c r="J8" s="100">
        <v>39.744199999999999</v>
      </c>
      <c r="K8" s="24">
        <v>2.0614518120000001E-2</v>
      </c>
      <c r="L8" s="24">
        <v>0.60307566617999997</v>
      </c>
      <c r="M8" s="199">
        <v>2.2100000000000001E-4</v>
      </c>
      <c r="N8" s="24">
        <v>1.2E-5</v>
      </c>
    </row>
    <row r="9" spans="1:19">
      <c r="A9" s="189" t="s">
        <v>110</v>
      </c>
      <c r="B9" s="223">
        <v>33.730609348919998</v>
      </c>
      <c r="C9" s="59">
        <v>1</v>
      </c>
      <c r="D9" s="59">
        <v>27.278199999999998</v>
      </c>
      <c r="E9" s="223">
        <v>33.730609348919998</v>
      </c>
      <c r="F9" s="223">
        <v>920.11030794174997</v>
      </c>
      <c r="G9" s="167">
        <v>0.34434999999999999</v>
      </c>
      <c r="H9" s="223">
        <v>33.129858566140001</v>
      </c>
      <c r="I9" s="59">
        <v>1</v>
      </c>
      <c r="J9" s="59">
        <v>29.254899999999999</v>
      </c>
      <c r="K9" s="223">
        <v>33.129858566140001</v>
      </c>
      <c r="L9" s="223">
        <v>969.21069936657</v>
      </c>
      <c r="M9" s="167">
        <v>0.35501199999999999</v>
      </c>
      <c r="N9" s="223">
        <v>1.0662E-2</v>
      </c>
      <c r="O9" s="246"/>
      <c r="P9" s="246"/>
      <c r="Q9" s="246"/>
    </row>
    <row r="10" spans="1:19">
      <c r="A10" s="189" t="s">
        <v>1</v>
      </c>
      <c r="B10" s="223">
        <v>11.62103235783</v>
      </c>
      <c r="C10" s="59">
        <v>1.1336010000000001</v>
      </c>
      <c r="D10" s="59">
        <v>30.922599999999999</v>
      </c>
      <c r="E10" s="223">
        <v>13.173616117950001</v>
      </c>
      <c r="F10" s="223">
        <v>359.35253518822998</v>
      </c>
      <c r="G10" s="167">
        <v>0.134487</v>
      </c>
      <c r="H10" s="223">
        <v>11.23910169198</v>
      </c>
      <c r="I10" s="59">
        <v>1.1338509999999999</v>
      </c>
      <c r="J10" s="59">
        <v>33.170699999999997</v>
      </c>
      <c r="K10" s="223">
        <v>12.74346760693</v>
      </c>
      <c r="L10" s="223">
        <v>372.80887049414002</v>
      </c>
      <c r="M10" s="167">
        <v>0.13655600000000001</v>
      </c>
      <c r="N10" s="223">
        <v>2.0690000000000001E-3</v>
      </c>
      <c r="O10" s="246"/>
      <c r="P10" s="246"/>
      <c r="Q10" s="246"/>
    </row>
    <row r="11" spans="1:19">
      <c r="A11" s="189" t="s">
        <v>153</v>
      </c>
      <c r="B11" s="223">
        <v>0</v>
      </c>
      <c r="C11" s="59">
        <v>0.78268700000000002</v>
      </c>
      <c r="D11" s="59">
        <v>21.350300000000001</v>
      </c>
      <c r="E11" s="223">
        <v>0</v>
      </c>
      <c r="F11" s="223">
        <v>0</v>
      </c>
      <c r="G11" s="167">
        <v>0</v>
      </c>
      <c r="H11" s="223">
        <v>0</v>
      </c>
      <c r="I11" s="59">
        <v>0.78774200000000005</v>
      </c>
      <c r="J11" s="59">
        <v>23.045300000000001</v>
      </c>
      <c r="K11" s="223">
        <v>0</v>
      </c>
      <c r="L11" s="223">
        <v>0</v>
      </c>
      <c r="M11" s="167">
        <v>0</v>
      </c>
      <c r="N11" s="223">
        <v>0</v>
      </c>
      <c r="O11" s="246"/>
      <c r="P11" s="246"/>
      <c r="Q11" s="246"/>
    </row>
    <row r="12" spans="1:19">
      <c r="A12" s="189" t="s">
        <v>13</v>
      </c>
      <c r="B12" s="223">
        <v>10.363867396</v>
      </c>
      <c r="C12" s="59">
        <v>1.399594</v>
      </c>
      <c r="D12" s="59">
        <v>38.178401000000001</v>
      </c>
      <c r="E12" s="223">
        <v>14.5052050852</v>
      </c>
      <c r="F12" s="223">
        <v>395.67588535532002</v>
      </c>
      <c r="G12" s="167">
        <v>0.14808099999999999</v>
      </c>
      <c r="H12" s="223">
        <v>10.265359063</v>
      </c>
      <c r="I12" s="59">
        <v>1.4021790000000001</v>
      </c>
      <c r="J12" s="59">
        <v>41.020600000000002</v>
      </c>
      <c r="K12" s="223">
        <v>14.393868650370001</v>
      </c>
      <c r="L12" s="223">
        <v>421.09118797969001</v>
      </c>
      <c r="M12" s="167">
        <v>0.15424199999999999</v>
      </c>
      <c r="N12" s="223">
        <v>6.1599999999999997E-3</v>
      </c>
      <c r="O12" s="246"/>
      <c r="P12" s="246"/>
      <c r="Q12" s="246"/>
    </row>
    <row r="13" spans="1:19">
      <c r="A13" s="189" t="s">
        <v>14</v>
      </c>
      <c r="B13" s="223">
        <v>982.71667160058996</v>
      </c>
      <c r="C13" s="59">
        <v>3.6658999999999997E-2</v>
      </c>
      <c r="D13" s="59">
        <v>1</v>
      </c>
      <c r="E13" s="223">
        <v>36.025715465269997</v>
      </c>
      <c r="F13" s="223">
        <v>982.71667160058996</v>
      </c>
      <c r="G13" s="167">
        <v>0.36778</v>
      </c>
      <c r="H13" s="223">
        <v>951.75985879991003</v>
      </c>
      <c r="I13" s="59">
        <v>3.4181999999999997E-2</v>
      </c>
      <c r="J13" s="59">
        <v>1</v>
      </c>
      <c r="K13" s="223">
        <v>32.533348560219999</v>
      </c>
      <c r="L13" s="223">
        <v>951.75985879991003</v>
      </c>
      <c r="M13" s="167">
        <v>0.34861999999999999</v>
      </c>
      <c r="N13" s="223">
        <v>-1.916E-2</v>
      </c>
      <c r="O13" s="246"/>
      <c r="P13" s="246"/>
      <c r="Q13" s="246"/>
    </row>
    <row r="14" spans="1:19">
      <c r="A14" s="189" t="s">
        <v>98</v>
      </c>
      <c r="B14" s="223">
        <v>57.434023705000001</v>
      </c>
      <c r="C14" s="59">
        <v>8.685E-3</v>
      </c>
      <c r="D14" s="59">
        <v>0.23691000000000001</v>
      </c>
      <c r="E14" s="223">
        <v>0.49881203877000002</v>
      </c>
      <c r="F14" s="223">
        <v>13.60669455595</v>
      </c>
      <c r="G14" s="167">
        <v>5.0920000000000002E-3</v>
      </c>
      <c r="H14" s="223">
        <v>57.448391960999999</v>
      </c>
      <c r="I14" s="59">
        <v>8.6879999999999995E-3</v>
      </c>
      <c r="J14" s="59">
        <v>0.25418000000000002</v>
      </c>
      <c r="K14" s="223">
        <v>0.49913799975000001</v>
      </c>
      <c r="L14" s="223">
        <v>14.602232268650001</v>
      </c>
      <c r="M14" s="167">
        <v>5.3489999999999996E-3</v>
      </c>
      <c r="N14" s="223">
        <v>2.5599999999999999E-4</v>
      </c>
      <c r="O14" s="246"/>
      <c r="P14" s="246"/>
      <c r="Q14" s="246"/>
    </row>
    <row r="15" spans="1:19">
      <c r="B15" s="142"/>
      <c r="C15" s="220"/>
      <c r="D15" s="220"/>
      <c r="E15" s="142"/>
      <c r="F15" s="142"/>
      <c r="G15" s="92"/>
      <c r="H15" s="142"/>
      <c r="I15" s="220"/>
      <c r="J15" s="220"/>
      <c r="K15" s="142"/>
      <c r="L15" s="142"/>
      <c r="M15" s="92"/>
      <c r="N15" s="142"/>
      <c r="O15" s="246"/>
      <c r="P15" s="246"/>
      <c r="Q15" s="246"/>
    </row>
    <row r="16" spans="1:19">
      <c r="B16" s="142"/>
      <c r="C16" s="220"/>
      <c r="D16" s="220"/>
      <c r="E16" s="142"/>
      <c r="F16" s="142"/>
      <c r="G16" s="92"/>
      <c r="H16" s="142"/>
      <c r="I16" s="220"/>
      <c r="J16" s="220"/>
      <c r="K16" s="142"/>
      <c r="L16" s="142"/>
      <c r="M16" s="92"/>
      <c r="N16" s="142"/>
      <c r="O16" s="246"/>
      <c r="P16" s="246"/>
      <c r="Q16" s="246"/>
    </row>
    <row r="17" spans="1:19">
      <c r="B17" s="142"/>
      <c r="C17" s="220"/>
      <c r="D17" s="220"/>
      <c r="E17" s="142"/>
      <c r="F17" s="142"/>
      <c r="G17" s="92"/>
      <c r="H17" s="142"/>
      <c r="I17" s="220"/>
      <c r="J17" s="220"/>
      <c r="K17" s="142"/>
      <c r="L17" s="142"/>
      <c r="M17" s="92"/>
      <c r="N17" s="142"/>
      <c r="O17" s="246"/>
      <c r="P17" s="246"/>
      <c r="Q17" s="246"/>
    </row>
    <row r="18" spans="1:19">
      <c r="B18" s="142"/>
      <c r="C18" s="220"/>
      <c r="D18" s="220"/>
      <c r="E18" s="142"/>
      <c r="F18" s="142"/>
      <c r="G18" s="92"/>
      <c r="H18" s="142"/>
      <c r="I18" s="220"/>
      <c r="J18" s="220"/>
      <c r="K18" s="142"/>
      <c r="L18" s="142"/>
      <c r="M18" s="92"/>
      <c r="N18" s="142"/>
      <c r="O18" s="246"/>
      <c r="P18" s="246"/>
      <c r="Q18" s="246"/>
    </row>
    <row r="19" spans="1:19">
      <c r="B19" s="142"/>
      <c r="C19" s="220"/>
      <c r="D19" s="220"/>
      <c r="E19" s="142"/>
      <c r="F19" s="142"/>
      <c r="G19" s="92"/>
      <c r="H19" s="142"/>
      <c r="I19" s="220"/>
      <c r="J19" s="220"/>
      <c r="K19" s="142"/>
      <c r="L19" s="142"/>
      <c r="M19" s="92"/>
      <c r="N19" s="142"/>
      <c r="O19" s="246"/>
      <c r="P19" s="246"/>
      <c r="Q19" s="246"/>
    </row>
    <row r="20" spans="1:19">
      <c r="B20" s="142"/>
      <c r="C20" s="220"/>
      <c r="D20" s="220"/>
      <c r="E20" s="142"/>
      <c r="F20" s="142"/>
      <c r="G20" s="92"/>
      <c r="H20" s="142"/>
      <c r="I20" s="220"/>
      <c r="J20" s="220"/>
      <c r="K20" s="142"/>
      <c r="L20" s="142"/>
      <c r="M20" s="92"/>
      <c r="N20" s="142"/>
      <c r="O20" s="246"/>
      <c r="P20" s="246"/>
      <c r="Q20" s="246"/>
    </row>
    <row r="21" spans="1:19">
      <c r="B21" s="142"/>
      <c r="C21" s="220"/>
      <c r="D21" s="220"/>
      <c r="E21" s="142"/>
      <c r="F21" s="142"/>
      <c r="G21" s="92"/>
      <c r="H21" s="142"/>
      <c r="I21" s="220"/>
      <c r="J21" s="220"/>
      <c r="K21" s="142"/>
      <c r="L21" s="142"/>
      <c r="M21" s="92"/>
      <c r="N21" s="142"/>
      <c r="O21" s="246"/>
      <c r="P21" s="246"/>
      <c r="Q21" s="246"/>
    </row>
    <row r="22" spans="1:19">
      <c r="B22" s="142"/>
      <c r="C22" s="220"/>
      <c r="D22" s="220"/>
      <c r="E22" s="142"/>
      <c r="F22" s="142"/>
      <c r="G22" s="92"/>
      <c r="H22" s="142"/>
      <c r="I22" s="220"/>
      <c r="J22" s="220"/>
      <c r="K22" s="142"/>
      <c r="L22" s="142"/>
      <c r="M22" s="92"/>
      <c r="N22" s="142"/>
      <c r="O22" s="246"/>
      <c r="P22" s="246"/>
      <c r="Q22" s="246"/>
    </row>
    <row r="23" spans="1:19">
      <c r="B23" s="142"/>
      <c r="C23" s="220"/>
      <c r="D23" s="220"/>
      <c r="E23" s="142"/>
      <c r="F23" s="142"/>
      <c r="G23" s="92"/>
      <c r="H23" s="142"/>
      <c r="I23" s="220"/>
      <c r="J23" s="220"/>
      <c r="K23" s="142"/>
      <c r="L23" s="142"/>
      <c r="M23" s="92"/>
      <c r="N23" s="82" t="str">
        <f>VALVAL</f>
        <v>млрд. одиниць</v>
      </c>
      <c r="O23" s="246"/>
      <c r="P23" s="246"/>
      <c r="Q23" s="246"/>
    </row>
    <row r="24" spans="1:19">
      <c r="A24" s="187"/>
      <c r="B24" s="257">
        <v>44561</v>
      </c>
      <c r="C24" s="258"/>
      <c r="D24" s="258"/>
      <c r="E24" s="258"/>
      <c r="F24" s="258"/>
      <c r="G24" s="259"/>
      <c r="H24" s="257">
        <v>44620</v>
      </c>
      <c r="I24" s="258"/>
      <c r="J24" s="258"/>
      <c r="K24" s="258"/>
      <c r="L24" s="258"/>
      <c r="M24" s="259"/>
      <c r="N24" s="17"/>
      <c r="O24" s="161"/>
      <c r="P24" s="161"/>
      <c r="Q24" s="161"/>
      <c r="R24" s="161"/>
      <c r="S24" s="161"/>
    </row>
    <row r="25" spans="1:19" s="125" customFormat="1">
      <c r="A25" s="192"/>
      <c r="B25" s="169" t="s">
        <v>5</v>
      </c>
      <c r="C25" s="10" t="s">
        <v>170</v>
      </c>
      <c r="D25" s="10" t="s">
        <v>196</v>
      </c>
      <c r="E25" s="169" t="s">
        <v>159</v>
      </c>
      <c r="F25" s="169" t="s">
        <v>162</v>
      </c>
      <c r="G25" s="109" t="s">
        <v>180</v>
      </c>
      <c r="H25" s="169" t="s">
        <v>5</v>
      </c>
      <c r="I25" s="10" t="s">
        <v>170</v>
      </c>
      <c r="J25" s="10" t="s">
        <v>196</v>
      </c>
      <c r="K25" s="169" t="s">
        <v>159</v>
      </c>
      <c r="L25" s="169" t="s">
        <v>162</v>
      </c>
      <c r="M25" s="109" t="s">
        <v>180</v>
      </c>
      <c r="N25" s="169" t="s">
        <v>61</v>
      </c>
      <c r="O25" s="117"/>
      <c r="P25" s="117"/>
      <c r="Q25" s="117"/>
    </row>
    <row r="26" spans="1:19" s="231" customFormat="1" ht="15">
      <c r="A26" s="122" t="s">
        <v>144</v>
      </c>
      <c r="B26" s="239">
        <f t="shared" ref="B26:N26" si="0">B$27+B$35</f>
        <v>1095.88137833727</v>
      </c>
      <c r="C26" s="80">
        <f t="shared" si="0"/>
        <v>9.2815800000000017</v>
      </c>
      <c r="D26" s="80">
        <f t="shared" si="0"/>
        <v>253.18481199999999</v>
      </c>
      <c r="E26" s="239">
        <f t="shared" si="0"/>
        <v>97.954450442069998</v>
      </c>
      <c r="F26" s="239">
        <f t="shared" si="0"/>
        <v>2672.0210900444804</v>
      </c>
      <c r="G26" s="190">
        <f t="shared" si="0"/>
        <v>0.99999899999999997</v>
      </c>
      <c r="H26" s="239">
        <f t="shared" si="0"/>
        <v>1063.85774401096</v>
      </c>
      <c r="I26" s="80">
        <f t="shared" si="0"/>
        <v>9.2954020000000011</v>
      </c>
      <c r="J26" s="80">
        <f t="shared" si="0"/>
        <v>271.93608</v>
      </c>
      <c r="K26" s="239">
        <f t="shared" si="0"/>
        <v>93.320295901530017</v>
      </c>
      <c r="L26" s="239">
        <f t="shared" si="0"/>
        <v>2730.0759245751397</v>
      </c>
      <c r="M26" s="190">
        <f t="shared" si="0"/>
        <v>0.99999899999999997</v>
      </c>
      <c r="N26" s="239">
        <f t="shared" si="0"/>
        <v>0</v>
      </c>
      <c r="O26" s="224"/>
      <c r="P26" s="224"/>
      <c r="Q26" s="224"/>
    </row>
    <row r="27" spans="1:19" s="39" customFormat="1" ht="15">
      <c r="A27" s="164" t="s">
        <v>63</v>
      </c>
      <c r="B27" s="62">
        <f t="shared" ref="B27:N27" si="1">SUM(B$28:B$34)</f>
        <v>1049.17829291717</v>
      </c>
      <c r="C27" s="135">
        <f t="shared" si="1"/>
        <v>5.7117260000000005</v>
      </c>
      <c r="D27" s="135">
        <f t="shared" si="1"/>
        <v>155.805611</v>
      </c>
      <c r="E27" s="62">
        <f t="shared" si="1"/>
        <v>86.614317677069991</v>
      </c>
      <c r="F27" s="62">
        <f t="shared" si="1"/>
        <v>2362.6826804546604</v>
      </c>
      <c r="G27" s="236">
        <f t="shared" si="1"/>
        <v>0.88422999999999996</v>
      </c>
      <c r="H27" s="62">
        <f t="shared" si="1"/>
        <v>1017.3805898168999</v>
      </c>
      <c r="I27" s="135">
        <f t="shared" si="1"/>
        <v>5.7251900000000004</v>
      </c>
      <c r="J27" s="135">
        <f t="shared" si="1"/>
        <v>167.48988</v>
      </c>
      <c r="K27" s="62">
        <f t="shared" si="1"/>
        <v>82.246535786510009</v>
      </c>
      <c r="L27" s="62">
        <f t="shared" si="1"/>
        <v>2406.1141797857795</v>
      </c>
      <c r="M27" s="236">
        <f t="shared" si="1"/>
        <v>0.88133600000000001</v>
      </c>
      <c r="N27" s="62">
        <f t="shared" si="1"/>
        <v>-2.8949999999999974E-3</v>
      </c>
      <c r="O27" s="28"/>
      <c r="P27" s="28"/>
      <c r="Q27" s="28"/>
    </row>
    <row r="28" spans="1:19" s="127" customFormat="1" outlineLevel="1">
      <c r="A28" s="221" t="s">
        <v>24</v>
      </c>
      <c r="B28" s="170">
        <v>1.517392893E-2</v>
      </c>
      <c r="C28" s="12">
        <v>1.3505</v>
      </c>
      <c r="D28" s="12">
        <v>36.839199999999998</v>
      </c>
      <c r="E28" s="170">
        <v>2.0492385960000001E-2</v>
      </c>
      <c r="F28" s="170">
        <v>0.55899540264000003</v>
      </c>
      <c r="G28" s="111">
        <v>2.0900000000000001E-4</v>
      </c>
      <c r="H28" s="170">
        <v>1.517392893E-2</v>
      </c>
      <c r="I28" s="12">
        <v>1.3585480000000001</v>
      </c>
      <c r="J28" s="12">
        <v>39.744199999999999</v>
      </c>
      <c r="K28" s="170">
        <v>2.0614518120000001E-2</v>
      </c>
      <c r="L28" s="170">
        <v>0.60307566617999997</v>
      </c>
      <c r="M28" s="111">
        <v>2.2100000000000001E-4</v>
      </c>
      <c r="N28" s="170">
        <v>1.2E-5</v>
      </c>
      <c r="O28" s="120"/>
      <c r="P28" s="120"/>
      <c r="Q28" s="120"/>
    </row>
    <row r="29" spans="1:19" outlineLevel="1">
      <c r="A29" s="166" t="s">
        <v>110</v>
      </c>
      <c r="B29" s="223">
        <v>30.29759824484</v>
      </c>
      <c r="C29" s="59">
        <v>1</v>
      </c>
      <c r="D29" s="59">
        <v>27.278199999999998</v>
      </c>
      <c r="E29" s="223">
        <v>30.29759824484</v>
      </c>
      <c r="F29" s="223">
        <v>826.46394444243003</v>
      </c>
      <c r="G29" s="167">
        <v>0.30930299999999999</v>
      </c>
      <c r="H29" s="223">
        <v>29.740815229879999</v>
      </c>
      <c r="I29" s="59">
        <v>1</v>
      </c>
      <c r="J29" s="59">
        <v>29.254899999999999</v>
      </c>
      <c r="K29" s="223">
        <v>29.740815229879999</v>
      </c>
      <c r="L29" s="223">
        <v>870.06457546860997</v>
      </c>
      <c r="M29" s="167">
        <v>0.31869599999999998</v>
      </c>
      <c r="N29" s="223">
        <v>9.3930000000000003E-3</v>
      </c>
      <c r="O29" s="246"/>
      <c r="P29" s="246"/>
      <c r="Q29" s="246"/>
    </row>
    <row r="30" spans="1:19" outlineLevel="1">
      <c r="A30" s="166" t="s">
        <v>1</v>
      </c>
      <c r="B30" s="223">
        <v>10.94131373818</v>
      </c>
      <c r="C30" s="59">
        <v>1.1336010000000001</v>
      </c>
      <c r="D30" s="59">
        <v>30.922599999999999</v>
      </c>
      <c r="E30" s="223">
        <v>12.403086281369999</v>
      </c>
      <c r="F30" s="223">
        <v>338.33386820024998</v>
      </c>
      <c r="G30" s="167">
        <v>0.12662100000000001</v>
      </c>
      <c r="H30" s="223">
        <v>10.55647839687</v>
      </c>
      <c r="I30" s="59">
        <v>1.1338509999999999</v>
      </c>
      <c r="J30" s="59">
        <v>33.170699999999997</v>
      </c>
      <c r="K30" s="223">
        <v>11.96947444561</v>
      </c>
      <c r="L30" s="223">
        <v>350.16577795902998</v>
      </c>
      <c r="M30" s="167">
        <v>0.12826199999999999</v>
      </c>
      <c r="N30" s="223">
        <v>1.6410000000000001E-3</v>
      </c>
      <c r="O30" s="246"/>
      <c r="P30" s="246"/>
      <c r="Q30" s="246"/>
    </row>
    <row r="31" spans="1:19" outlineLevel="1">
      <c r="A31" s="166" t="s">
        <v>153</v>
      </c>
      <c r="B31" s="223">
        <v>0</v>
      </c>
      <c r="C31" s="59">
        <v>0.78268700000000002</v>
      </c>
      <c r="D31" s="59">
        <v>21.350300000000001</v>
      </c>
      <c r="E31" s="223">
        <v>0</v>
      </c>
      <c r="F31" s="223">
        <v>0</v>
      </c>
      <c r="G31" s="167">
        <v>0</v>
      </c>
      <c r="H31" s="223">
        <v>0</v>
      </c>
      <c r="I31" s="59">
        <v>0.78774200000000005</v>
      </c>
      <c r="J31" s="59">
        <v>23.045300000000001</v>
      </c>
      <c r="K31" s="223">
        <v>0</v>
      </c>
      <c r="L31" s="223">
        <v>0</v>
      </c>
      <c r="M31" s="167">
        <v>0</v>
      </c>
      <c r="N31" s="223">
        <v>0</v>
      </c>
      <c r="O31" s="246"/>
      <c r="P31" s="246"/>
      <c r="Q31" s="246"/>
    </row>
    <row r="32" spans="1:19" outlineLevel="1">
      <c r="A32" s="166" t="s">
        <v>13</v>
      </c>
      <c r="B32" s="223">
        <v>6.2732389849999999</v>
      </c>
      <c r="C32" s="59">
        <v>1.399594</v>
      </c>
      <c r="D32" s="59">
        <v>38.178401000000001</v>
      </c>
      <c r="E32" s="223">
        <v>8.7799867123900004</v>
      </c>
      <c r="F32" s="223">
        <v>239.50223353817</v>
      </c>
      <c r="G32" s="167">
        <v>8.9633000000000004E-2</v>
      </c>
      <c r="H32" s="223">
        <v>6.2732389849999999</v>
      </c>
      <c r="I32" s="59">
        <v>1.4021790000000001</v>
      </c>
      <c r="J32" s="59">
        <v>41.020600000000002</v>
      </c>
      <c r="K32" s="223">
        <v>8.7962025885599999</v>
      </c>
      <c r="L32" s="223">
        <v>257.33202710809002</v>
      </c>
      <c r="M32" s="167">
        <v>9.4257999999999995E-2</v>
      </c>
      <c r="N32" s="223">
        <v>4.6249999999999998E-3</v>
      </c>
      <c r="O32" s="246"/>
      <c r="P32" s="246"/>
      <c r="Q32" s="246"/>
    </row>
    <row r="33" spans="1:17" outlineLevel="1">
      <c r="A33" s="166" t="s">
        <v>14</v>
      </c>
      <c r="B33" s="223">
        <v>944.21694431521996</v>
      </c>
      <c r="C33" s="59">
        <v>3.6658999999999997E-2</v>
      </c>
      <c r="D33" s="59">
        <v>1</v>
      </c>
      <c r="E33" s="223">
        <v>34.61434201374</v>
      </c>
      <c r="F33" s="223">
        <v>944.21694431521996</v>
      </c>
      <c r="G33" s="167">
        <v>0.35337200000000002</v>
      </c>
      <c r="H33" s="223">
        <v>913.34649131521996</v>
      </c>
      <c r="I33" s="59">
        <v>3.4181999999999997E-2</v>
      </c>
      <c r="J33" s="59">
        <v>1</v>
      </c>
      <c r="K33" s="223">
        <v>31.220291004589999</v>
      </c>
      <c r="L33" s="223">
        <v>913.34649131521996</v>
      </c>
      <c r="M33" s="167">
        <v>0.33455000000000001</v>
      </c>
      <c r="N33" s="223">
        <v>-1.8821999999999998E-2</v>
      </c>
      <c r="O33" s="246"/>
      <c r="P33" s="246"/>
      <c r="Q33" s="246"/>
    </row>
    <row r="34" spans="1:17" outlineLevel="1">
      <c r="A34" s="166" t="s">
        <v>98</v>
      </c>
      <c r="B34" s="223">
        <v>57.434023705000001</v>
      </c>
      <c r="C34" s="59">
        <v>8.685E-3</v>
      </c>
      <c r="D34" s="59">
        <v>0.23691000000000001</v>
      </c>
      <c r="E34" s="223">
        <v>0.49881203877000002</v>
      </c>
      <c r="F34" s="223">
        <v>13.60669455595</v>
      </c>
      <c r="G34" s="167">
        <v>5.0920000000000002E-3</v>
      </c>
      <c r="H34" s="223">
        <v>57.448391960999999</v>
      </c>
      <c r="I34" s="59">
        <v>8.6879999999999995E-3</v>
      </c>
      <c r="J34" s="59">
        <v>0.25418000000000002</v>
      </c>
      <c r="K34" s="223">
        <v>0.49913799975000001</v>
      </c>
      <c r="L34" s="223">
        <v>14.602232268650001</v>
      </c>
      <c r="M34" s="167">
        <v>5.3489999999999996E-3</v>
      </c>
      <c r="N34" s="223">
        <v>2.5599999999999999E-4</v>
      </c>
      <c r="O34" s="246"/>
      <c r="P34" s="246"/>
      <c r="Q34" s="246"/>
    </row>
    <row r="35" spans="1:17" ht="15">
      <c r="A35" s="30" t="s">
        <v>12</v>
      </c>
      <c r="B35" s="73">
        <f t="shared" ref="B35:N35" si="2">SUM(B$36:B$39)</f>
        <v>46.703085420099995</v>
      </c>
      <c r="C35" s="146">
        <f t="shared" si="2"/>
        <v>3.5698540000000003</v>
      </c>
      <c r="D35" s="146">
        <f t="shared" si="2"/>
        <v>97.379200999999995</v>
      </c>
      <c r="E35" s="73">
        <f t="shared" si="2"/>
        <v>11.340132765</v>
      </c>
      <c r="F35" s="73">
        <f t="shared" si="2"/>
        <v>309.33840958982</v>
      </c>
      <c r="G35" s="245">
        <f t="shared" si="2"/>
        <v>0.11576900000000001</v>
      </c>
      <c r="H35" s="73">
        <f t="shared" si="2"/>
        <v>46.477154194059999</v>
      </c>
      <c r="I35" s="146">
        <f t="shared" si="2"/>
        <v>3.5702120000000002</v>
      </c>
      <c r="J35" s="146">
        <f t="shared" si="2"/>
        <v>104.4462</v>
      </c>
      <c r="K35" s="73">
        <f t="shared" si="2"/>
        <v>11.073760115020001</v>
      </c>
      <c r="L35" s="73">
        <f t="shared" si="2"/>
        <v>323.96174478936001</v>
      </c>
      <c r="M35" s="245">
        <f t="shared" si="2"/>
        <v>0.11866299999999999</v>
      </c>
      <c r="N35" s="73">
        <f t="shared" si="2"/>
        <v>2.895E-3</v>
      </c>
      <c r="O35" s="246"/>
      <c r="P35" s="246"/>
      <c r="Q35" s="246"/>
    </row>
    <row r="36" spans="1:17" outlineLevel="1">
      <c r="A36" s="166" t="s">
        <v>110</v>
      </c>
      <c r="B36" s="223">
        <v>3.4330111040800002</v>
      </c>
      <c r="C36" s="59">
        <v>1</v>
      </c>
      <c r="D36" s="59">
        <v>27.278199999999998</v>
      </c>
      <c r="E36" s="223">
        <v>3.4330111040800002</v>
      </c>
      <c r="F36" s="223">
        <v>93.646363499320003</v>
      </c>
      <c r="G36" s="167">
        <v>3.5047000000000002E-2</v>
      </c>
      <c r="H36" s="223">
        <v>3.3890433362599999</v>
      </c>
      <c r="I36" s="59">
        <v>1</v>
      </c>
      <c r="J36" s="59">
        <v>29.254899999999999</v>
      </c>
      <c r="K36" s="223">
        <v>3.3890433362599999</v>
      </c>
      <c r="L36" s="223">
        <v>99.146123897959995</v>
      </c>
      <c r="M36" s="167">
        <v>3.6316000000000001E-2</v>
      </c>
      <c r="N36" s="223">
        <v>1.2689999999999999E-3</v>
      </c>
      <c r="O36" s="246"/>
      <c r="P36" s="246"/>
      <c r="Q36" s="246"/>
    </row>
    <row r="37" spans="1:17" outlineLevel="1">
      <c r="A37" s="166" t="s">
        <v>1</v>
      </c>
      <c r="B37" s="223">
        <v>0.67971861965000002</v>
      </c>
      <c r="C37" s="59">
        <v>1.1336010000000001</v>
      </c>
      <c r="D37" s="59">
        <v>30.922599999999999</v>
      </c>
      <c r="E37" s="223">
        <v>0.77052983657999996</v>
      </c>
      <c r="F37" s="223">
        <v>21.018666987980001</v>
      </c>
      <c r="G37" s="167">
        <v>7.8659999999999997E-3</v>
      </c>
      <c r="H37" s="223">
        <v>0.68262329510999997</v>
      </c>
      <c r="I37" s="59">
        <v>1.1338509999999999</v>
      </c>
      <c r="J37" s="59">
        <v>33.170699999999997</v>
      </c>
      <c r="K37" s="223">
        <v>0.77399316131999996</v>
      </c>
      <c r="L37" s="223">
        <v>22.64309253511</v>
      </c>
      <c r="M37" s="167">
        <v>8.2939999999999993E-3</v>
      </c>
      <c r="N37" s="223">
        <v>4.28E-4</v>
      </c>
      <c r="O37" s="246"/>
      <c r="P37" s="246"/>
      <c r="Q37" s="246"/>
    </row>
    <row r="38" spans="1:17" outlineLevel="1">
      <c r="A38" s="166" t="s">
        <v>13</v>
      </c>
      <c r="B38" s="223">
        <v>4.090628411</v>
      </c>
      <c r="C38" s="59">
        <v>1.399594</v>
      </c>
      <c r="D38" s="59">
        <v>38.178401000000001</v>
      </c>
      <c r="E38" s="223">
        <v>5.7252183728099997</v>
      </c>
      <c r="F38" s="223">
        <v>156.17365181714999</v>
      </c>
      <c r="G38" s="167">
        <v>5.8448E-2</v>
      </c>
      <c r="H38" s="223">
        <v>3.9921200780000001</v>
      </c>
      <c r="I38" s="59">
        <v>1.4021790000000001</v>
      </c>
      <c r="J38" s="59">
        <v>41.020600000000002</v>
      </c>
      <c r="K38" s="223">
        <v>5.59766606181</v>
      </c>
      <c r="L38" s="223">
        <v>163.75916087159999</v>
      </c>
      <c r="M38" s="167">
        <v>5.9983000000000002E-2</v>
      </c>
      <c r="N38" s="223">
        <v>1.536E-3</v>
      </c>
      <c r="O38" s="246"/>
      <c r="P38" s="246"/>
      <c r="Q38" s="246"/>
    </row>
    <row r="39" spans="1:17" outlineLevel="1">
      <c r="A39" s="166" t="s">
        <v>14</v>
      </c>
      <c r="B39" s="223">
        <v>38.49972728537</v>
      </c>
      <c r="C39" s="59">
        <v>3.6658999999999997E-2</v>
      </c>
      <c r="D39" s="59">
        <v>1</v>
      </c>
      <c r="E39" s="223">
        <v>1.41137345153</v>
      </c>
      <c r="F39" s="223">
        <v>38.49972728537</v>
      </c>
      <c r="G39" s="167">
        <v>1.4408000000000001E-2</v>
      </c>
      <c r="H39" s="223">
        <v>38.413367484689999</v>
      </c>
      <c r="I39" s="59">
        <v>3.4181999999999997E-2</v>
      </c>
      <c r="J39" s="59">
        <v>1</v>
      </c>
      <c r="K39" s="223">
        <v>1.3130575556299999</v>
      </c>
      <c r="L39" s="223">
        <v>38.413367484689999</v>
      </c>
      <c r="M39" s="167">
        <v>1.4069999999999999E-2</v>
      </c>
      <c r="N39" s="223">
        <v>-3.3799999999999998E-4</v>
      </c>
      <c r="O39" s="246"/>
      <c r="P39" s="246"/>
      <c r="Q39" s="246"/>
    </row>
    <row r="40" spans="1:17">
      <c r="B40" s="142"/>
      <c r="C40" s="220"/>
      <c r="D40" s="220"/>
      <c r="E40" s="142"/>
      <c r="F40" s="142"/>
      <c r="G40" s="92"/>
      <c r="H40" s="142"/>
      <c r="I40" s="220"/>
      <c r="J40" s="220"/>
      <c r="K40" s="142"/>
      <c r="L40" s="142"/>
      <c r="M40" s="92"/>
      <c r="N40" s="142"/>
      <c r="O40" s="246"/>
      <c r="P40" s="246"/>
      <c r="Q40" s="246"/>
    </row>
    <row r="41" spans="1:17">
      <c r="B41" s="142"/>
      <c r="C41" s="220"/>
      <c r="D41" s="220"/>
      <c r="E41" s="142"/>
      <c r="F41" s="142"/>
      <c r="G41" s="92"/>
      <c r="H41" s="142"/>
      <c r="I41" s="220"/>
      <c r="J41" s="220"/>
      <c r="K41" s="142"/>
      <c r="L41" s="142"/>
      <c r="M41" s="92"/>
      <c r="N41" s="142"/>
      <c r="O41" s="246"/>
      <c r="P41" s="246"/>
      <c r="Q41" s="246"/>
    </row>
    <row r="42" spans="1:17">
      <c r="B42" s="142"/>
      <c r="C42" s="220"/>
      <c r="D42" s="220"/>
      <c r="E42" s="142"/>
      <c r="F42" s="142"/>
      <c r="G42" s="92"/>
      <c r="H42" s="142"/>
      <c r="I42" s="220"/>
      <c r="J42" s="220"/>
      <c r="K42" s="142"/>
      <c r="L42" s="142"/>
      <c r="M42" s="92"/>
      <c r="N42" s="142"/>
      <c r="O42" s="246"/>
      <c r="P42" s="246"/>
      <c r="Q42" s="246"/>
    </row>
    <row r="43" spans="1:17">
      <c r="B43" s="142"/>
      <c r="C43" s="220"/>
      <c r="D43" s="220"/>
      <c r="E43" s="142"/>
      <c r="F43" s="142"/>
      <c r="G43" s="92"/>
      <c r="H43" s="142"/>
      <c r="I43" s="220"/>
      <c r="J43" s="220"/>
      <c r="K43" s="142"/>
      <c r="L43" s="142"/>
      <c r="M43" s="92"/>
      <c r="N43" s="142"/>
      <c r="O43" s="246"/>
      <c r="P43" s="246"/>
      <c r="Q43" s="246"/>
    </row>
    <row r="44" spans="1:17">
      <c r="B44" s="142"/>
      <c r="C44" s="220"/>
      <c r="D44" s="220"/>
      <c r="E44" s="142"/>
      <c r="F44" s="142"/>
      <c r="G44" s="92"/>
      <c r="H44" s="142"/>
      <c r="I44" s="220"/>
      <c r="J44" s="220"/>
      <c r="K44" s="142"/>
      <c r="L44" s="142"/>
      <c r="M44" s="92"/>
      <c r="N44" s="142"/>
      <c r="O44" s="246"/>
      <c r="P44" s="246"/>
      <c r="Q44" s="246"/>
    </row>
    <row r="45" spans="1:17">
      <c r="B45" s="142"/>
      <c r="C45" s="220"/>
      <c r="D45" s="220"/>
      <c r="E45" s="142"/>
      <c r="F45" s="142"/>
      <c r="G45" s="92"/>
      <c r="H45" s="142"/>
      <c r="I45" s="220"/>
      <c r="J45" s="220"/>
      <c r="K45" s="142"/>
      <c r="L45" s="142"/>
      <c r="M45" s="92"/>
      <c r="N45" s="142"/>
      <c r="O45" s="246"/>
      <c r="P45" s="246"/>
      <c r="Q45" s="246"/>
    </row>
    <row r="46" spans="1:17">
      <c r="B46" s="142"/>
      <c r="C46" s="220"/>
      <c r="D46" s="220"/>
      <c r="E46" s="142"/>
      <c r="F46" s="142"/>
      <c r="G46" s="92"/>
      <c r="H46" s="142"/>
      <c r="I46" s="220"/>
      <c r="J46" s="220"/>
      <c r="K46" s="142"/>
      <c r="L46" s="142"/>
      <c r="M46" s="92"/>
      <c r="N46" s="142"/>
      <c r="O46" s="246"/>
      <c r="P46" s="246"/>
      <c r="Q46" s="246"/>
    </row>
    <row r="47" spans="1:17">
      <c r="B47" s="142"/>
      <c r="C47" s="220"/>
      <c r="D47" s="220"/>
      <c r="E47" s="142"/>
      <c r="F47" s="142"/>
      <c r="G47" s="92"/>
      <c r="H47" s="142"/>
      <c r="I47" s="220"/>
      <c r="J47" s="220"/>
      <c r="K47" s="142"/>
      <c r="L47" s="142"/>
      <c r="M47" s="92"/>
      <c r="N47" s="142"/>
      <c r="O47" s="246"/>
      <c r="P47" s="246"/>
      <c r="Q47" s="246"/>
    </row>
    <row r="48" spans="1:17">
      <c r="B48" s="142"/>
      <c r="C48" s="220"/>
      <c r="D48" s="220"/>
      <c r="E48" s="142"/>
      <c r="F48" s="142"/>
      <c r="G48" s="92"/>
      <c r="H48" s="142"/>
      <c r="I48" s="220"/>
      <c r="J48" s="220"/>
      <c r="K48" s="142"/>
      <c r="L48" s="142"/>
      <c r="M48" s="92"/>
      <c r="N48" s="142"/>
      <c r="O48" s="246"/>
      <c r="P48" s="246"/>
      <c r="Q48" s="246"/>
    </row>
    <row r="49" spans="2:17">
      <c r="B49" s="142"/>
      <c r="C49" s="220"/>
      <c r="D49" s="220"/>
      <c r="E49" s="142"/>
      <c r="F49" s="142"/>
      <c r="G49" s="92"/>
      <c r="H49" s="142"/>
      <c r="I49" s="220"/>
      <c r="J49" s="220"/>
      <c r="K49" s="142"/>
      <c r="L49" s="142"/>
      <c r="M49" s="92"/>
      <c r="N49" s="142"/>
      <c r="O49" s="246"/>
      <c r="P49" s="246"/>
      <c r="Q49" s="246"/>
    </row>
    <row r="50" spans="2:17">
      <c r="B50" s="142"/>
      <c r="C50" s="220"/>
      <c r="D50" s="220"/>
      <c r="E50" s="142"/>
      <c r="F50" s="142"/>
      <c r="G50" s="92"/>
      <c r="H50" s="142"/>
      <c r="I50" s="220"/>
      <c r="J50" s="220"/>
      <c r="K50" s="142"/>
      <c r="L50" s="142"/>
      <c r="M50" s="92"/>
      <c r="N50" s="142"/>
      <c r="O50" s="246"/>
      <c r="P50" s="246"/>
      <c r="Q50" s="246"/>
    </row>
    <row r="51" spans="2:17">
      <c r="B51" s="142"/>
      <c r="C51" s="220"/>
      <c r="D51" s="220"/>
      <c r="E51" s="142"/>
      <c r="F51" s="142"/>
      <c r="G51" s="92"/>
      <c r="H51" s="142"/>
      <c r="I51" s="220"/>
      <c r="J51" s="220"/>
      <c r="K51" s="142"/>
      <c r="L51" s="142"/>
      <c r="M51" s="92"/>
      <c r="N51" s="142"/>
      <c r="O51" s="246"/>
      <c r="P51" s="246"/>
      <c r="Q51" s="246"/>
    </row>
    <row r="52" spans="2:17">
      <c r="B52" s="142"/>
      <c r="C52" s="220"/>
      <c r="D52" s="220"/>
      <c r="E52" s="142"/>
      <c r="F52" s="142"/>
      <c r="G52" s="92"/>
      <c r="H52" s="142"/>
      <c r="I52" s="220"/>
      <c r="J52" s="220"/>
      <c r="K52" s="142"/>
      <c r="L52" s="142"/>
      <c r="M52" s="92"/>
      <c r="N52" s="142"/>
      <c r="O52" s="246"/>
      <c r="P52" s="246"/>
      <c r="Q52" s="246"/>
    </row>
    <row r="53" spans="2:17">
      <c r="B53" s="142"/>
      <c r="C53" s="220"/>
      <c r="D53" s="220"/>
      <c r="E53" s="142"/>
      <c r="F53" s="142"/>
      <c r="G53" s="92"/>
      <c r="H53" s="142"/>
      <c r="I53" s="220"/>
      <c r="J53" s="220"/>
      <c r="K53" s="142"/>
      <c r="L53" s="142"/>
      <c r="M53" s="92"/>
      <c r="N53" s="142"/>
      <c r="O53" s="246"/>
      <c r="P53" s="246"/>
      <c r="Q53" s="246"/>
    </row>
    <row r="54" spans="2:17">
      <c r="B54" s="142"/>
      <c r="C54" s="220"/>
      <c r="D54" s="220"/>
      <c r="E54" s="142"/>
      <c r="F54" s="142"/>
      <c r="G54" s="92"/>
      <c r="H54" s="142"/>
      <c r="I54" s="220"/>
      <c r="J54" s="220"/>
      <c r="K54" s="142"/>
      <c r="L54" s="142"/>
      <c r="M54" s="92"/>
      <c r="N54" s="142"/>
      <c r="O54" s="246"/>
      <c r="P54" s="246"/>
      <c r="Q54" s="246"/>
    </row>
    <row r="55" spans="2:17">
      <c r="B55" s="142"/>
      <c r="C55" s="220"/>
      <c r="D55" s="220"/>
      <c r="E55" s="142"/>
      <c r="F55" s="142"/>
      <c r="G55" s="92"/>
      <c r="H55" s="142"/>
      <c r="I55" s="220"/>
      <c r="J55" s="220"/>
      <c r="K55" s="142"/>
      <c r="L55" s="142"/>
      <c r="M55" s="92"/>
      <c r="N55" s="142"/>
      <c r="O55" s="246"/>
      <c r="P55" s="246"/>
      <c r="Q55" s="246"/>
    </row>
    <row r="56" spans="2:17">
      <c r="B56" s="142"/>
      <c r="C56" s="220"/>
      <c r="D56" s="220"/>
      <c r="E56" s="142"/>
      <c r="F56" s="142"/>
      <c r="G56" s="92"/>
      <c r="H56" s="142"/>
      <c r="I56" s="220"/>
      <c r="J56" s="220"/>
      <c r="K56" s="142"/>
      <c r="L56" s="142"/>
      <c r="M56" s="92"/>
      <c r="N56" s="142"/>
      <c r="O56" s="246"/>
      <c r="P56" s="246"/>
      <c r="Q56" s="246"/>
    </row>
    <row r="57" spans="2:17">
      <c r="B57" s="142"/>
      <c r="C57" s="220"/>
      <c r="D57" s="220"/>
      <c r="E57" s="142"/>
      <c r="F57" s="142"/>
      <c r="G57" s="92"/>
      <c r="H57" s="142"/>
      <c r="I57" s="220"/>
      <c r="J57" s="220"/>
      <c r="K57" s="142"/>
      <c r="L57" s="142"/>
      <c r="M57" s="92"/>
      <c r="N57" s="142"/>
      <c r="O57" s="246"/>
      <c r="P57" s="246"/>
      <c r="Q57" s="246"/>
    </row>
    <row r="58" spans="2:17">
      <c r="B58" s="142"/>
      <c r="C58" s="220"/>
      <c r="D58" s="220"/>
      <c r="E58" s="142"/>
      <c r="F58" s="142"/>
      <c r="G58" s="92"/>
      <c r="H58" s="142"/>
      <c r="I58" s="220"/>
      <c r="J58" s="220"/>
      <c r="K58" s="142"/>
      <c r="L58" s="142"/>
      <c r="M58" s="92"/>
      <c r="N58" s="142"/>
      <c r="O58" s="246"/>
      <c r="P58" s="246"/>
      <c r="Q58" s="246"/>
    </row>
    <row r="59" spans="2:17">
      <c r="B59" s="142"/>
      <c r="C59" s="220"/>
      <c r="D59" s="220"/>
      <c r="E59" s="142"/>
      <c r="F59" s="142"/>
      <c r="G59" s="92"/>
      <c r="H59" s="142"/>
      <c r="I59" s="220"/>
      <c r="J59" s="220"/>
      <c r="K59" s="142"/>
      <c r="L59" s="142"/>
      <c r="M59" s="92"/>
      <c r="N59" s="142"/>
      <c r="O59" s="246"/>
      <c r="P59" s="246"/>
      <c r="Q59" s="246"/>
    </row>
    <row r="60" spans="2:17">
      <c r="B60" s="142"/>
      <c r="C60" s="220"/>
      <c r="D60" s="220"/>
      <c r="E60" s="142"/>
      <c r="F60" s="142"/>
      <c r="G60" s="92"/>
      <c r="H60" s="142"/>
      <c r="I60" s="220"/>
      <c r="J60" s="220"/>
      <c r="K60" s="142"/>
      <c r="L60" s="142"/>
      <c r="M60" s="92"/>
      <c r="N60" s="142"/>
      <c r="O60" s="246"/>
      <c r="P60" s="246"/>
      <c r="Q60" s="246"/>
    </row>
    <row r="61" spans="2:17">
      <c r="B61" s="142"/>
      <c r="C61" s="220"/>
      <c r="D61" s="220"/>
      <c r="E61" s="142"/>
      <c r="F61" s="142"/>
      <c r="G61" s="92"/>
      <c r="H61" s="142"/>
      <c r="I61" s="220"/>
      <c r="J61" s="220"/>
      <c r="K61" s="142"/>
      <c r="L61" s="142"/>
      <c r="M61" s="92"/>
      <c r="N61" s="142"/>
      <c r="O61" s="246"/>
      <c r="P61" s="246"/>
      <c r="Q61" s="246"/>
    </row>
    <row r="62" spans="2:17">
      <c r="B62" s="142"/>
      <c r="C62" s="220"/>
      <c r="D62" s="220"/>
      <c r="E62" s="142"/>
      <c r="F62" s="142"/>
      <c r="G62" s="92"/>
      <c r="H62" s="142"/>
      <c r="I62" s="220"/>
      <c r="J62" s="220"/>
      <c r="K62" s="142"/>
      <c r="L62" s="142"/>
      <c r="M62" s="92"/>
      <c r="N62" s="142"/>
      <c r="O62" s="246"/>
      <c r="P62" s="246"/>
      <c r="Q62" s="246"/>
    </row>
    <row r="63" spans="2:17">
      <c r="B63" s="142"/>
      <c r="C63" s="220"/>
      <c r="D63" s="220"/>
      <c r="E63" s="142"/>
      <c r="F63" s="142"/>
      <c r="G63" s="92"/>
      <c r="H63" s="142"/>
      <c r="I63" s="220"/>
      <c r="J63" s="220"/>
      <c r="K63" s="142"/>
      <c r="L63" s="142"/>
      <c r="M63" s="92"/>
      <c r="N63" s="142"/>
      <c r="O63" s="246"/>
      <c r="P63" s="246"/>
      <c r="Q63" s="246"/>
    </row>
    <row r="64" spans="2:17">
      <c r="B64" s="142"/>
      <c r="C64" s="220"/>
      <c r="D64" s="220"/>
      <c r="E64" s="142"/>
      <c r="F64" s="142"/>
      <c r="G64" s="92"/>
      <c r="H64" s="142"/>
      <c r="I64" s="220"/>
      <c r="J64" s="220"/>
      <c r="K64" s="142"/>
      <c r="L64" s="142"/>
      <c r="M64" s="92"/>
      <c r="N64" s="142"/>
      <c r="O64" s="246"/>
      <c r="P64" s="246"/>
      <c r="Q64" s="246"/>
    </row>
    <row r="65" spans="2:17">
      <c r="B65" s="142"/>
      <c r="C65" s="220"/>
      <c r="D65" s="220"/>
      <c r="E65" s="142"/>
      <c r="F65" s="142"/>
      <c r="G65" s="92"/>
      <c r="H65" s="142"/>
      <c r="I65" s="220"/>
      <c r="J65" s="220"/>
      <c r="K65" s="142"/>
      <c r="L65" s="142"/>
      <c r="M65" s="92"/>
      <c r="N65" s="142"/>
      <c r="O65" s="246"/>
      <c r="P65" s="246"/>
      <c r="Q65" s="246"/>
    </row>
    <row r="66" spans="2:17">
      <c r="B66" s="142"/>
      <c r="C66" s="220"/>
      <c r="D66" s="220"/>
      <c r="E66" s="142"/>
      <c r="F66" s="142"/>
      <c r="G66" s="92"/>
      <c r="H66" s="142"/>
      <c r="I66" s="220"/>
      <c r="J66" s="220"/>
      <c r="K66" s="142"/>
      <c r="L66" s="142"/>
      <c r="M66" s="92"/>
      <c r="N66" s="142"/>
      <c r="O66" s="246"/>
      <c r="P66" s="246"/>
      <c r="Q66" s="246"/>
    </row>
    <row r="67" spans="2:17">
      <c r="B67" s="142"/>
      <c r="C67" s="220"/>
      <c r="D67" s="220"/>
      <c r="E67" s="142"/>
      <c r="F67" s="142"/>
      <c r="G67" s="92"/>
      <c r="H67" s="142"/>
      <c r="I67" s="220"/>
      <c r="J67" s="220"/>
      <c r="K67" s="142"/>
      <c r="L67" s="142"/>
      <c r="M67" s="92"/>
      <c r="N67" s="142"/>
      <c r="O67" s="246"/>
      <c r="P67" s="246"/>
      <c r="Q67" s="246"/>
    </row>
    <row r="68" spans="2:17">
      <c r="B68" s="142"/>
      <c r="C68" s="220"/>
      <c r="D68" s="220"/>
      <c r="E68" s="142"/>
      <c r="F68" s="142"/>
      <c r="G68" s="92"/>
      <c r="H68" s="142"/>
      <c r="I68" s="220"/>
      <c r="J68" s="220"/>
      <c r="K68" s="142"/>
      <c r="L68" s="142"/>
      <c r="M68" s="92"/>
      <c r="N68" s="142"/>
      <c r="O68" s="246"/>
      <c r="P68" s="246"/>
      <c r="Q68" s="246"/>
    </row>
    <row r="69" spans="2:17">
      <c r="B69" s="142"/>
      <c r="C69" s="220"/>
      <c r="D69" s="220"/>
      <c r="E69" s="142"/>
      <c r="F69" s="142"/>
      <c r="G69" s="92"/>
      <c r="H69" s="142"/>
      <c r="I69" s="220"/>
      <c r="J69" s="220"/>
      <c r="K69" s="142"/>
      <c r="L69" s="142"/>
      <c r="M69" s="92"/>
      <c r="N69" s="142"/>
      <c r="O69" s="246"/>
      <c r="P69" s="246"/>
      <c r="Q69" s="246"/>
    </row>
    <row r="70" spans="2:17">
      <c r="B70" s="142"/>
      <c r="C70" s="220"/>
      <c r="D70" s="220"/>
      <c r="E70" s="142"/>
      <c r="F70" s="142"/>
      <c r="G70" s="92"/>
      <c r="H70" s="142"/>
      <c r="I70" s="220"/>
      <c r="J70" s="220"/>
      <c r="K70" s="142"/>
      <c r="L70" s="142"/>
      <c r="M70" s="92"/>
      <c r="N70" s="142"/>
      <c r="O70" s="246"/>
      <c r="P70" s="246"/>
      <c r="Q70" s="246"/>
    </row>
    <row r="71" spans="2:17">
      <c r="B71" s="142"/>
      <c r="C71" s="220"/>
      <c r="D71" s="220"/>
      <c r="E71" s="142"/>
      <c r="F71" s="142"/>
      <c r="G71" s="92"/>
      <c r="H71" s="142"/>
      <c r="I71" s="220"/>
      <c r="J71" s="220"/>
      <c r="K71" s="142"/>
      <c r="L71" s="142"/>
      <c r="M71" s="92"/>
      <c r="N71" s="142"/>
      <c r="O71" s="246"/>
      <c r="P71" s="246"/>
      <c r="Q71" s="246"/>
    </row>
    <row r="72" spans="2:17">
      <c r="B72" s="142"/>
      <c r="C72" s="220"/>
      <c r="D72" s="220"/>
      <c r="E72" s="142"/>
      <c r="F72" s="142"/>
      <c r="G72" s="92"/>
      <c r="H72" s="142"/>
      <c r="I72" s="220"/>
      <c r="J72" s="220"/>
      <c r="K72" s="142"/>
      <c r="L72" s="142"/>
      <c r="M72" s="92"/>
      <c r="N72" s="142"/>
      <c r="O72" s="246"/>
      <c r="P72" s="246"/>
      <c r="Q72" s="246"/>
    </row>
    <row r="73" spans="2:17">
      <c r="B73" s="142"/>
      <c r="C73" s="220"/>
      <c r="D73" s="220"/>
      <c r="E73" s="142"/>
      <c r="F73" s="142"/>
      <c r="G73" s="92"/>
      <c r="H73" s="142"/>
      <c r="I73" s="220"/>
      <c r="J73" s="220"/>
      <c r="K73" s="142"/>
      <c r="L73" s="142"/>
      <c r="M73" s="92"/>
      <c r="N73" s="142"/>
      <c r="O73" s="246"/>
      <c r="P73" s="246"/>
      <c r="Q73" s="246"/>
    </row>
    <row r="74" spans="2:17">
      <c r="B74" s="142"/>
      <c r="C74" s="220"/>
      <c r="D74" s="220"/>
      <c r="E74" s="142"/>
      <c r="F74" s="142"/>
      <c r="G74" s="92"/>
      <c r="H74" s="142"/>
      <c r="I74" s="220"/>
      <c r="J74" s="220"/>
      <c r="K74" s="142"/>
      <c r="L74" s="142"/>
      <c r="M74" s="92"/>
      <c r="N74" s="142"/>
      <c r="O74" s="246"/>
      <c r="P74" s="246"/>
      <c r="Q74" s="246"/>
    </row>
    <row r="75" spans="2:17">
      <c r="B75" s="142"/>
      <c r="C75" s="220"/>
      <c r="D75" s="220"/>
      <c r="E75" s="142"/>
      <c r="F75" s="142"/>
      <c r="G75" s="92"/>
      <c r="H75" s="142"/>
      <c r="I75" s="220"/>
      <c r="J75" s="220"/>
      <c r="K75" s="142"/>
      <c r="L75" s="142"/>
      <c r="M75" s="92"/>
      <c r="N75" s="142"/>
      <c r="O75" s="246"/>
      <c r="P75" s="246"/>
      <c r="Q75" s="246"/>
    </row>
    <row r="76" spans="2:17">
      <c r="B76" s="142"/>
      <c r="C76" s="220"/>
      <c r="D76" s="220"/>
      <c r="E76" s="142"/>
      <c r="F76" s="142"/>
      <c r="G76" s="92"/>
      <c r="H76" s="142"/>
      <c r="I76" s="220"/>
      <c r="J76" s="220"/>
      <c r="K76" s="142"/>
      <c r="L76" s="142"/>
      <c r="M76" s="92"/>
      <c r="N76" s="142"/>
      <c r="O76" s="246"/>
      <c r="P76" s="246"/>
      <c r="Q76" s="246"/>
    </row>
    <row r="77" spans="2:17">
      <c r="B77" s="142"/>
      <c r="C77" s="220"/>
      <c r="D77" s="220"/>
      <c r="E77" s="142"/>
      <c r="F77" s="142"/>
      <c r="G77" s="92"/>
      <c r="H77" s="142"/>
      <c r="I77" s="220"/>
      <c r="J77" s="220"/>
      <c r="K77" s="142"/>
      <c r="L77" s="142"/>
      <c r="M77" s="92"/>
      <c r="N77" s="142"/>
      <c r="O77" s="246"/>
      <c r="P77" s="246"/>
      <c r="Q77" s="246"/>
    </row>
    <row r="78" spans="2:17">
      <c r="B78" s="142"/>
      <c r="C78" s="220"/>
      <c r="D78" s="220"/>
      <c r="E78" s="142"/>
      <c r="F78" s="142"/>
      <c r="G78" s="92"/>
      <c r="H78" s="142"/>
      <c r="I78" s="220"/>
      <c r="J78" s="220"/>
      <c r="K78" s="142"/>
      <c r="L78" s="142"/>
      <c r="M78" s="92"/>
      <c r="N78" s="142"/>
      <c r="O78" s="246"/>
      <c r="P78" s="246"/>
      <c r="Q78" s="246"/>
    </row>
    <row r="79" spans="2:17">
      <c r="B79" s="142"/>
      <c r="C79" s="220"/>
      <c r="D79" s="220"/>
      <c r="E79" s="142"/>
      <c r="F79" s="142"/>
      <c r="G79" s="92"/>
      <c r="H79" s="142"/>
      <c r="I79" s="220"/>
      <c r="J79" s="220"/>
      <c r="K79" s="142"/>
      <c r="L79" s="142"/>
      <c r="M79" s="92"/>
      <c r="N79" s="142"/>
      <c r="O79" s="246"/>
      <c r="P79" s="246"/>
      <c r="Q79" s="246"/>
    </row>
    <row r="80" spans="2:17">
      <c r="B80" s="142"/>
      <c r="C80" s="220"/>
      <c r="D80" s="220"/>
      <c r="E80" s="142"/>
      <c r="F80" s="142"/>
      <c r="G80" s="92"/>
      <c r="H80" s="142"/>
      <c r="I80" s="220"/>
      <c r="J80" s="220"/>
      <c r="K80" s="142"/>
      <c r="L80" s="142"/>
      <c r="M80" s="92"/>
      <c r="N80" s="142"/>
      <c r="O80" s="246"/>
      <c r="P80" s="246"/>
      <c r="Q80" s="246"/>
    </row>
    <row r="81" spans="2:17">
      <c r="B81" s="142"/>
      <c r="C81" s="220"/>
      <c r="D81" s="220"/>
      <c r="E81" s="142"/>
      <c r="F81" s="142"/>
      <c r="G81" s="92"/>
      <c r="H81" s="142"/>
      <c r="I81" s="220"/>
      <c r="J81" s="220"/>
      <c r="K81" s="142"/>
      <c r="L81" s="142"/>
      <c r="M81" s="92"/>
      <c r="N81" s="142"/>
      <c r="O81" s="246"/>
      <c r="P81" s="246"/>
      <c r="Q81" s="246"/>
    </row>
    <row r="82" spans="2:17">
      <c r="B82" s="142"/>
      <c r="C82" s="220"/>
      <c r="D82" s="220"/>
      <c r="E82" s="142"/>
      <c r="F82" s="142"/>
      <c r="G82" s="92"/>
      <c r="H82" s="142"/>
      <c r="I82" s="220"/>
      <c r="J82" s="220"/>
      <c r="K82" s="142"/>
      <c r="L82" s="142"/>
      <c r="M82" s="92"/>
      <c r="N82" s="142"/>
      <c r="O82" s="246"/>
      <c r="P82" s="246"/>
      <c r="Q82" s="246"/>
    </row>
    <row r="83" spans="2:17">
      <c r="B83" s="142"/>
      <c r="C83" s="220"/>
      <c r="D83" s="220"/>
      <c r="E83" s="142"/>
      <c r="F83" s="142"/>
      <c r="G83" s="92"/>
      <c r="H83" s="142"/>
      <c r="I83" s="220"/>
      <c r="J83" s="220"/>
      <c r="K83" s="142"/>
      <c r="L83" s="142"/>
      <c r="M83" s="92"/>
      <c r="N83" s="142"/>
      <c r="O83" s="246"/>
      <c r="P83" s="246"/>
      <c r="Q83" s="246"/>
    </row>
    <row r="84" spans="2:17">
      <c r="B84" s="142"/>
      <c r="C84" s="220"/>
      <c r="D84" s="220"/>
      <c r="E84" s="142"/>
      <c r="F84" s="142"/>
      <c r="G84" s="92"/>
      <c r="H84" s="142"/>
      <c r="I84" s="220"/>
      <c r="J84" s="220"/>
      <c r="K84" s="142"/>
      <c r="L84" s="142"/>
      <c r="M84" s="92"/>
      <c r="N84" s="142"/>
      <c r="O84" s="246"/>
      <c r="P84" s="246"/>
      <c r="Q84" s="246"/>
    </row>
    <row r="85" spans="2:17">
      <c r="B85" s="142"/>
      <c r="C85" s="220"/>
      <c r="D85" s="220"/>
      <c r="E85" s="142"/>
      <c r="F85" s="142"/>
      <c r="G85" s="92"/>
      <c r="H85" s="142"/>
      <c r="I85" s="220"/>
      <c r="J85" s="220"/>
      <c r="K85" s="142"/>
      <c r="L85" s="142"/>
      <c r="M85" s="92"/>
      <c r="N85" s="142"/>
      <c r="O85" s="246"/>
      <c r="P85" s="246"/>
      <c r="Q85" s="246"/>
    </row>
    <row r="86" spans="2:17">
      <c r="B86" s="142"/>
      <c r="C86" s="220"/>
      <c r="D86" s="220"/>
      <c r="E86" s="142"/>
      <c r="F86" s="142"/>
      <c r="G86" s="92"/>
      <c r="H86" s="142"/>
      <c r="I86" s="220"/>
      <c r="J86" s="220"/>
      <c r="K86" s="142"/>
      <c r="L86" s="142"/>
      <c r="M86" s="92"/>
      <c r="N86" s="142"/>
      <c r="O86" s="246"/>
      <c r="P86" s="246"/>
      <c r="Q86" s="246"/>
    </row>
    <row r="87" spans="2:17">
      <c r="B87" s="142"/>
      <c r="C87" s="220"/>
      <c r="D87" s="220"/>
      <c r="E87" s="142"/>
      <c r="F87" s="142"/>
      <c r="G87" s="92"/>
      <c r="H87" s="142"/>
      <c r="I87" s="220"/>
      <c r="J87" s="220"/>
      <c r="K87" s="142"/>
      <c r="L87" s="142"/>
      <c r="M87" s="92"/>
      <c r="N87" s="142"/>
      <c r="O87" s="246"/>
      <c r="P87" s="246"/>
      <c r="Q87" s="246"/>
    </row>
    <row r="88" spans="2:17">
      <c r="B88" s="142"/>
      <c r="C88" s="220"/>
      <c r="D88" s="220"/>
      <c r="E88" s="142"/>
      <c r="F88" s="142"/>
      <c r="G88" s="92"/>
      <c r="H88" s="142"/>
      <c r="I88" s="220"/>
      <c r="J88" s="220"/>
      <c r="K88" s="142"/>
      <c r="L88" s="142"/>
      <c r="M88" s="92"/>
      <c r="N88" s="142"/>
      <c r="O88" s="246"/>
      <c r="P88" s="246"/>
      <c r="Q88" s="246"/>
    </row>
    <row r="89" spans="2:17">
      <c r="B89" s="142"/>
      <c r="C89" s="220"/>
      <c r="D89" s="220"/>
      <c r="E89" s="142"/>
      <c r="F89" s="142"/>
      <c r="G89" s="92"/>
      <c r="H89" s="142"/>
      <c r="I89" s="220"/>
      <c r="J89" s="220"/>
      <c r="K89" s="142"/>
      <c r="L89" s="142"/>
      <c r="M89" s="92"/>
      <c r="N89" s="142"/>
      <c r="O89" s="246"/>
      <c r="P89" s="246"/>
      <c r="Q89" s="246"/>
    </row>
    <row r="90" spans="2:17">
      <c r="B90" s="142"/>
      <c r="C90" s="220"/>
      <c r="D90" s="220"/>
      <c r="E90" s="142"/>
      <c r="F90" s="142"/>
      <c r="G90" s="92"/>
      <c r="H90" s="142"/>
      <c r="I90" s="220"/>
      <c r="J90" s="220"/>
      <c r="K90" s="142"/>
      <c r="L90" s="142"/>
      <c r="M90" s="92"/>
      <c r="N90" s="142"/>
      <c r="O90" s="246"/>
      <c r="P90" s="246"/>
      <c r="Q90" s="246"/>
    </row>
    <row r="91" spans="2:17">
      <c r="B91" s="142"/>
      <c r="C91" s="220"/>
      <c r="D91" s="220"/>
      <c r="E91" s="142"/>
      <c r="F91" s="142"/>
      <c r="G91" s="92"/>
      <c r="H91" s="142"/>
      <c r="I91" s="220"/>
      <c r="J91" s="220"/>
      <c r="K91" s="142"/>
      <c r="L91" s="142"/>
      <c r="M91" s="92"/>
      <c r="N91" s="142"/>
      <c r="O91" s="246"/>
      <c r="P91" s="246"/>
      <c r="Q91" s="246"/>
    </row>
    <row r="92" spans="2:17">
      <c r="B92" s="142"/>
      <c r="C92" s="220"/>
      <c r="D92" s="220"/>
      <c r="E92" s="142"/>
      <c r="F92" s="142"/>
      <c r="G92" s="92"/>
      <c r="H92" s="142"/>
      <c r="I92" s="220"/>
      <c r="J92" s="220"/>
      <c r="K92" s="142"/>
      <c r="L92" s="142"/>
      <c r="M92" s="92"/>
      <c r="N92" s="142"/>
      <c r="O92" s="246"/>
      <c r="P92" s="246"/>
      <c r="Q92" s="246"/>
    </row>
    <row r="93" spans="2:17">
      <c r="B93" s="142"/>
      <c r="C93" s="220"/>
      <c r="D93" s="220"/>
      <c r="E93" s="142"/>
      <c r="F93" s="142"/>
      <c r="G93" s="92"/>
      <c r="H93" s="142"/>
      <c r="I93" s="220"/>
      <c r="J93" s="220"/>
      <c r="K93" s="142"/>
      <c r="L93" s="142"/>
      <c r="M93" s="92"/>
      <c r="N93" s="142"/>
      <c r="O93" s="246"/>
      <c r="P93" s="246"/>
      <c r="Q93" s="246"/>
    </row>
    <row r="94" spans="2:17">
      <c r="B94" s="142"/>
      <c r="C94" s="220"/>
      <c r="D94" s="220"/>
      <c r="E94" s="142"/>
      <c r="F94" s="142"/>
      <c r="G94" s="92"/>
      <c r="H94" s="142"/>
      <c r="I94" s="220"/>
      <c r="J94" s="220"/>
      <c r="K94" s="142"/>
      <c r="L94" s="142"/>
      <c r="M94" s="92"/>
      <c r="N94" s="142"/>
      <c r="O94" s="246"/>
      <c r="P94" s="246"/>
      <c r="Q94" s="246"/>
    </row>
    <row r="95" spans="2:17">
      <c r="B95" s="142"/>
      <c r="C95" s="220"/>
      <c r="D95" s="220"/>
      <c r="E95" s="142"/>
      <c r="F95" s="142"/>
      <c r="G95" s="92"/>
      <c r="H95" s="142"/>
      <c r="I95" s="220"/>
      <c r="J95" s="220"/>
      <c r="K95" s="142"/>
      <c r="L95" s="142"/>
      <c r="M95" s="92"/>
      <c r="N95" s="142"/>
      <c r="O95" s="246"/>
      <c r="P95" s="246"/>
      <c r="Q95" s="246"/>
    </row>
    <row r="96" spans="2:17">
      <c r="B96" s="142"/>
      <c r="C96" s="220"/>
      <c r="D96" s="220"/>
      <c r="E96" s="142"/>
      <c r="F96" s="142"/>
      <c r="G96" s="92"/>
      <c r="H96" s="142"/>
      <c r="I96" s="220"/>
      <c r="J96" s="220"/>
      <c r="K96" s="142"/>
      <c r="L96" s="142"/>
      <c r="M96" s="92"/>
      <c r="N96" s="142"/>
      <c r="O96" s="246"/>
      <c r="P96" s="246"/>
      <c r="Q96" s="246"/>
    </row>
    <row r="97" spans="2:17">
      <c r="B97" s="142"/>
      <c r="C97" s="220"/>
      <c r="D97" s="220"/>
      <c r="E97" s="142"/>
      <c r="F97" s="142"/>
      <c r="G97" s="92"/>
      <c r="H97" s="142"/>
      <c r="I97" s="220"/>
      <c r="J97" s="220"/>
      <c r="K97" s="142"/>
      <c r="L97" s="142"/>
      <c r="M97" s="92"/>
      <c r="N97" s="142"/>
      <c r="O97" s="246"/>
      <c r="P97" s="246"/>
      <c r="Q97" s="246"/>
    </row>
    <row r="98" spans="2:17">
      <c r="B98" s="142"/>
      <c r="C98" s="220"/>
      <c r="D98" s="220"/>
      <c r="E98" s="142"/>
      <c r="F98" s="142"/>
      <c r="G98" s="92"/>
      <c r="H98" s="142"/>
      <c r="I98" s="220"/>
      <c r="J98" s="220"/>
      <c r="K98" s="142"/>
      <c r="L98" s="142"/>
      <c r="M98" s="92"/>
      <c r="N98" s="142"/>
      <c r="O98" s="246"/>
      <c r="P98" s="246"/>
      <c r="Q98" s="246"/>
    </row>
    <row r="99" spans="2:17">
      <c r="B99" s="142"/>
      <c r="C99" s="220"/>
      <c r="D99" s="220"/>
      <c r="E99" s="142"/>
      <c r="F99" s="142"/>
      <c r="G99" s="92"/>
      <c r="H99" s="142"/>
      <c r="I99" s="220"/>
      <c r="J99" s="220"/>
      <c r="K99" s="142"/>
      <c r="L99" s="142"/>
      <c r="M99" s="92"/>
      <c r="N99" s="142"/>
      <c r="O99" s="246"/>
      <c r="P99" s="246"/>
      <c r="Q99" s="246"/>
    </row>
    <row r="100" spans="2:17">
      <c r="B100" s="142"/>
      <c r="C100" s="220"/>
      <c r="D100" s="220"/>
      <c r="E100" s="142"/>
      <c r="F100" s="142"/>
      <c r="G100" s="92"/>
      <c r="H100" s="142"/>
      <c r="I100" s="220"/>
      <c r="J100" s="220"/>
      <c r="K100" s="142"/>
      <c r="L100" s="142"/>
      <c r="M100" s="92"/>
      <c r="N100" s="142"/>
      <c r="O100" s="246"/>
      <c r="P100" s="246"/>
      <c r="Q100" s="246"/>
    </row>
    <row r="101" spans="2:17">
      <c r="B101" s="142"/>
      <c r="C101" s="220"/>
      <c r="D101" s="220"/>
      <c r="E101" s="142"/>
      <c r="F101" s="142"/>
      <c r="G101" s="92"/>
      <c r="H101" s="142"/>
      <c r="I101" s="220"/>
      <c r="J101" s="220"/>
      <c r="K101" s="142"/>
      <c r="L101" s="142"/>
      <c r="M101" s="92"/>
      <c r="N101" s="142"/>
      <c r="O101" s="246"/>
      <c r="P101" s="246"/>
      <c r="Q101" s="246"/>
    </row>
    <row r="102" spans="2:17">
      <c r="B102" s="142"/>
      <c r="C102" s="220"/>
      <c r="D102" s="220"/>
      <c r="E102" s="142"/>
      <c r="F102" s="142"/>
      <c r="G102" s="92"/>
      <c r="H102" s="142"/>
      <c r="I102" s="220"/>
      <c r="J102" s="220"/>
      <c r="K102" s="142"/>
      <c r="L102" s="142"/>
      <c r="M102" s="92"/>
      <c r="N102" s="142"/>
      <c r="O102" s="246"/>
      <c r="P102" s="246"/>
      <c r="Q102" s="246"/>
    </row>
    <row r="103" spans="2:17">
      <c r="B103" s="142"/>
      <c r="C103" s="220"/>
      <c r="D103" s="220"/>
      <c r="E103" s="142"/>
      <c r="F103" s="142"/>
      <c r="G103" s="92"/>
      <c r="H103" s="142"/>
      <c r="I103" s="220"/>
      <c r="J103" s="220"/>
      <c r="K103" s="142"/>
      <c r="L103" s="142"/>
      <c r="M103" s="92"/>
      <c r="N103" s="142"/>
      <c r="O103" s="246"/>
      <c r="P103" s="246"/>
      <c r="Q103" s="246"/>
    </row>
    <row r="104" spans="2:17">
      <c r="B104" s="142"/>
      <c r="C104" s="220"/>
      <c r="D104" s="220"/>
      <c r="E104" s="142"/>
      <c r="F104" s="142"/>
      <c r="G104" s="92"/>
      <c r="H104" s="142"/>
      <c r="I104" s="220"/>
      <c r="J104" s="220"/>
      <c r="K104" s="142"/>
      <c r="L104" s="142"/>
      <c r="M104" s="92"/>
      <c r="N104" s="142"/>
      <c r="O104" s="246"/>
      <c r="P104" s="246"/>
      <c r="Q104" s="246"/>
    </row>
    <row r="105" spans="2:17">
      <c r="B105" s="142"/>
      <c r="C105" s="220"/>
      <c r="D105" s="220"/>
      <c r="E105" s="142"/>
      <c r="F105" s="142"/>
      <c r="G105" s="92"/>
      <c r="H105" s="142"/>
      <c r="I105" s="220"/>
      <c r="J105" s="220"/>
      <c r="K105" s="142"/>
      <c r="L105" s="142"/>
      <c r="M105" s="92"/>
      <c r="N105" s="142"/>
      <c r="O105" s="246"/>
      <c r="P105" s="246"/>
      <c r="Q105" s="246"/>
    </row>
    <row r="106" spans="2:17">
      <c r="B106" s="142"/>
      <c r="C106" s="220"/>
      <c r="D106" s="220"/>
      <c r="E106" s="142"/>
      <c r="F106" s="142"/>
      <c r="G106" s="92"/>
      <c r="H106" s="142"/>
      <c r="I106" s="220"/>
      <c r="J106" s="220"/>
      <c r="K106" s="142"/>
      <c r="L106" s="142"/>
      <c r="M106" s="92"/>
      <c r="N106" s="142"/>
      <c r="O106" s="246"/>
      <c r="P106" s="246"/>
      <c r="Q106" s="246"/>
    </row>
    <row r="107" spans="2:17">
      <c r="B107" s="142"/>
      <c r="C107" s="220"/>
      <c r="D107" s="220"/>
      <c r="E107" s="142"/>
      <c r="F107" s="142"/>
      <c r="G107" s="92"/>
      <c r="H107" s="142"/>
      <c r="I107" s="220"/>
      <c r="J107" s="220"/>
      <c r="K107" s="142"/>
      <c r="L107" s="142"/>
      <c r="M107" s="92"/>
      <c r="N107" s="142"/>
      <c r="O107" s="246"/>
      <c r="P107" s="246"/>
      <c r="Q107" s="246"/>
    </row>
    <row r="108" spans="2:17">
      <c r="B108" s="142"/>
      <c r="C108" s="220"/>
      <c r="D108" s="220"/>
      <c r="E108" s="142"/>
      <c r="F108" s="142"/>
      <c r="G108" s="92"/>
      <c r="H108" s="142"/>
      <c r="I108" s="220"/>
      <c r="J108" s="220"/>
      <c r="K108" s="142"/>
      <c r="L108" s="142"/>
      <c r="M108" s="92"/>
      <c r="N108" s="142"/>
      <c r="O108" s="246"/>
      <c r="P108" s="246"/>
      <c r="Q108" s="246"/>
    </row>
    <row r="109" spans="2:17">
      <c r="B109" s="142"/>
      <c r="C109" s="220"/>
      <c r="D109" s="220"/>
      <c r="E109" s="142"/>
      <c r="F109" s="142"/>
      <c r="G109" s="92"/>
      <c r="H109" s="142"/>
      <c r="I109" s="220"/>
      <c r="J109" s="220"/>
      <c r="K109" s="142"/>
      <c r="L109" s="142"/>
      <c r="M109" s="92"/>
      <c r="N109" s="142"/>
      <c r="O109" s="246"/>
      <c r="P109" s="246"/>
      <c r="Q109" s="246"/>
    </row>
    <row r="110" spans="2:17">
      <c r="B110" s="142"/>
      <c r="C110" s="220"/>
      <c r="D110" s="220"/>
      <c r="E110" s="142"/>
      <c r="F110" s="142"/>
      <c r="G110" s="92"/>
      <c r="H110" s="142"/>
      <c r="I110" s="220"/>
      <c r="J110" s="220"/>
      <c r="K110" s="142"/>
      <c r="L110" s="142"/>
      <c r="M110" s="92"/>
      <c r="N110" s="142"/>
      <c r="O110" s="246"/>
      <c r="P110" s="246"/>
      <c r="Q110" s="246"/>
    </row>
    <row r="111" spans="2:17">
      <c r="B111" s="142"/>
      <c r="C111" s="220"/>
      <c r="D111" s="220"/>
      <c r="E111" s="142"/>
      <c r="F111" s="142"/>
      <c r="G111" s="92"/>
      <c r="H111" s="142"/>
      <c r="I111" s="220"/>
      <c r="J111" s="220"/>
      <c r="K111" s="142"/>
      <c r="L111" s="142"/>
      <c r="M111" s="92"/>
      <c r="N111" s="142"/>
      <c r="O111" s="246"/>
      <c r="P111" s="246"/>
      <c r="Q111" s="246"/>
    </row>
    <row r="112" spans="2:17">
      <c r="B112" s="142"/>
      <c r="C112" s="220"/>
      <c r="D112" s="220"/>
      <c r="E112" s="142"/>
      <c r="F112" s="142"/>
      <c r="G112" s="92"/>
      <c r="H112" s="142"/>
      <c r="I112" s="220"/>
      <c r="J112" s="220"/>
      <c r="K112" s="142"/>
      <c r="L112" s="142"/>
      <c r="M112" s="92"/>
      <c r="N112" s="142"/>
      <c r="O112" s="246"/>
      <c r="P112" s="246"/>
      <c r="Q112" s="246"/>
    </row>
    <row r="113" spans="2:17">
      <c r="B113" s="142"/>
      <c r="C113" s="220"/>
      <c r="D113" s="220"/>
      <c r="E113" s="142"/>
      <c r="F113" s="142"/>
      <c r="G113" s="92"/>
      <c r="H113" s="142"/>
      <c r="I113" s="220"/>
      <c r="J113" s="220"/>
      <c r="K113" s="142"/>
      <c r="L113" s="142"/>
      <c r="M113" s="92"/>
      <c r="N113" s="142"/>
      <c r="O113" s="246"/>
      <c r="P113" s="246"/>
      <c r="Q113" s="246"/>
    </row>
    <row r="114" spans="2:17">
      <c r="B114" s="142"/>
      <c r="C114" s="220"/>
      <c r="D114" s="220"/>
      <c r="E114" s="142"/>
      <c r="F114" s="142"/>
      <c r="G114" s="92"/>
      <c r="H114" s="142"/>
      <c r="I114" s="220"/>
      <c r="J114" s="220"/>
      <c r="K114" s="142"/>
      <c r="L114" s="142"/>
      <c r="M114" s="92"/>
      <c r="N114" s="142"/>
      <c r="O114" s="246"/>
      <c r="P114" s="246"/>
      <c r="Q114" s="246"/>
    </row>
    <row r="115" spans="2:17">
      <c r="B115" s="142"/>
      <c r="C115" s="220"/>
      <c r="D115" s="220"/>
      <c r="E115" s="142"/>
      <c r="F115" s="142"/>
      <c r="G115" s="92"/>
      <c r="H115" s="142"/>
      <c r="I115" s="220"/>
      <c r="J115" s="220"/>
      <c r="K115" s="142"/>
      <c r="L115" s="142"/>
      <c r="M115" s="92"/>
      <c r="N115" s="142"/>
      <c r="O115" s="246"/>
      <c r="P115" s="246"/>
      <c r="Q115" s="246"/>
    </row>
    <row r="116" spans="2:17">
      <c r="B116" s="142"/>
      <c r="C116" s="220"/>
      <c r="D116" s="220"/>
      <c r="E116" s="142"/>
      <c r="F116" s="142"/>
      <c r="G116" s="92"/>
      <c r="H116" s="142"/>
      <c r="I116" s="220"/>
      <c r="J116" s="220"/>
      <c r="K116" s="142"/>
      <c r="L116" s="142"/>
      <c r="M116" s="92"/>
      <c r="N116" s="142"/>
      <c r="O116" s="246"/>
      <c r="P116" s="246"/>
      <c r="Q116" s="246"/>
    </row>
    <row r="117" spans="2:17">
      <c r="B117" s="142"/>
      <c r="C117" s="220"/>
      <c r="D117" s="220"/>
      <c r="E117" s="142"/>
      <c r="F117" s="142"/>
      <c r="G117" s="92"/>
      <c r="H117" s="142"/>
      <c r="I117" s="220"/>
      <c r="J117" s="220"/>
      <c r="K117" s="142"/>
      <c r="L117" s="142"/>
      <c r="M117" s="92"/>
      <c r="N117" s="142"/>
      <c r="O117" s="246"/>
      <c r="P117" s="246"/>
      <c r="Q117" s="246"/>
    </row>
    <row r="118" spans="2:17">
      <c r="B118" s="142"/>
      <c r="C118" s="220"/>
      <c r="D118" s="220"/>
      <c r="E118" s="142"/>
      <c r="F118" s="142"/>
      <c r="G118" s="92"/>
      <c r="H118" s="142"/>
      <c r="I118" s="220"/>
      <c r="J118" s="220"/>
      <c r="K118" s="142"/>
      <c r="L118" s="142"/>
      <c r="M118" s="92"/>
      <c r="N118" s="142"/>
      <c r="O118" s="246"/>
      <c r="P118" s="246"/>
      <c r="Q118" s="246"/>
    </row>
    <row r="119" spans="2:17">
      <c r="B119" s="142"/>
      <c r="C119" s="220"/>
      <c r="D119" s="220"/>
      <c r="E119" s="142"/>
      <c r="F119" s="142"/>
      <c r="G119" s="92"/>
      <c r="H119" s="142"/>
      <c r="I119" s="220"/>
      <c r="J119" s="220"/>
      <c r="K119" s="142"/>
      <c r="L119" s="142"/>
      <c r="M119" s="92"/>
      <c r="N119" s="142"/>
      <c r="O119" s="246"/>
      <c r="P119" s="246"/>
      <c r="Q119" s="246"/>
    </row>
    <row r="120" spans="2:17">
      <c r="B120" s="142"/>
      <c r="C120" s="220"/>
      <c r="D120" s="220"/>
      <c r="E120" s="142"/>
      <c r="F120" s="142"/>
      <c r="G120" s="92"/>
      <c r="H120" s="142"/>
      <c r="I120" s="220"/>
      <c r="J120" s="220"/>
      <c r="K120" s="142"/>
      <c r="L120" s="142"/>
      <c r="M120" s="92"/>
      <c r="N120" s="142"/>
      <c r="O120" s="246"/>
      <c r="P120" s="246"/>
      <c r="Q120" s="246"/>
    </row>
    <row r="121" spans="2:17">
      <c r="B121" s="142"/>
      <c r="C121" s="220"/>
      <c r="D121" s="220"/>
      <c r="E121" s="142"/>
      <c r="F121" s="142"/>
      <c r="G121" s="92"/>
      <c r="H121" s="142"/>
      <c r="I121" s="220"/>
      <c r="J121" s="220"/>
      <c r="K121" s="142"/>
      <c r="L121" s="142"/>
      <c r="M121" s="92"/>
      <c r="N121" s="142"/>
      <c r="O121" s="246"/>
      <c r="P121" s="246"/>
      <c r="Q121" s="246"/>
    </row>
    <row r="122" spans="2:17">
      <c r="B122" s="142"/>
      <c r="C122" s="220"/>
      <c r="D122" s="220"/>
      <c r="E122" s="142"/>
      <c r="F122" s="142"/>
      <c r="G122" s="92"/>
      <c r="H122" s="142"/>
      <c r="I122" s="220"/>
      <c r="J122" s="220"/>
      <c r="K122" s="142"/>
      <c r="L122" s="142"/>
      <c r="M122" s="92"/>
      <c r="N122" s="142"/>
      <c r="O122" s="246"/>
      <c r="P122" s="246"/>
      <c r="Q122" s="246"/>
    </row>
    <row r="123" spans="2:17">
      <c r="B123" s="142"/>
      <c r="C123" s="220"/>
      <c r="D123" s="220"/>
      <c r="E123" s="142"/>
      <c r="F123" s="142"/>
      <c r="G123" s="92"/>
      <c r="H123" s="142"/>
      <c r="I123" s="220"/>
      <c r="J123" s="220"/>
      <c r="K123" s="142"/>
      <c r="L123" s="142"/>
      <c r="M123" s="92"/>
      <c r="N123" s="142"/>
      <c r="O123" s="246"/>
      <c r="P123" s="246"/>
      <c r="Q123" s="246"/>
    </row>
    <row r="124" spans="2:17">
      <c r="B124" s="142"/>
      <c r="C124" s="220"/>
      <c r="D124" s="220"/>
      <c r="E124" s="142"/>
      <c r="F124" s="142"/>
      <c r="G124" s="92"/>
      <c r="H124" s="142"/>
      <c r="I124" s="220"/>
      <c r="J124" s="220"/>
      <c r="K124" s="142"/>
      <c r="L124" s="142"/>
      <c r="M124" s="92"/>
      <c r="N124" s="142"/>
      <c r="O124" s="246"/>
      <c r="P124" s="246"/>
      <c r="Q124" s="246"/>
    </row>
    <row r="125" spans="2:17">
      <c r="B125" s="142"/>
      <c r="C125" s="220"/>
      <c r="D125" s="220"/>
      <c r="E125" s="142"/>
      <c r="F125" s="142"/>
      <c r="G125" s="92"/>
      <c r="H125" s="142"/>
      <c r="I125" s="220"/>
      <c r="J125" s="220"/>
      <c r="K125" s="142"/>
      <c r="L125" s="142"/>
      <c r="M125" s="92"/>
      <c r="N125" s="142"/>
      <c r="O125" s="246"/>
      <c r="P125" s="246"/>
      <c r="Q125" s="246"/>
    </row>
    <row r="126" spans="2:17">
      <c r="B126" s="142"/>
      <c r="C126" s="220"/>
      <c r="D126" s="220"/>
      <c r="E126" s="142"/>
      <c r="F126" s="142"/>
      <c r="G126" s="92"/>
      <c r="H126" s="142"/>
      <c r="I126" s="220"/>
      <c r="J126" s="220"/>
      <c r="K126" s="142"/>
      <c r="L126" s="142"/>
      <c r="M126" s="92"/>
      <c r="N126" s="142"/>
      <c r="O126" s="246"/>
      <c r="P126" s="246"/>
      <c r="Q126" s="246"/>
    </row>
    <row r="127" spans="2:17">
      <c r="B127" s="142"/>
      <c r="C127" s="220"/>
      <c r="D127" s="220"/>
      <c r="E127" s="142"/>
      <c r="F127" s="142"/>
      <c r="G127" s="92"/>
      <c r="H127" s="142"/>
      <c r="I127" s="220"/>
      <c r="J127" s="220"/>
      <c r="K127" s="142"/>
      <c r="L127" s="142"/>
      <c r="M127" s="92"/>
      <c r="N127" s="142"/>
      <c r="O127" s="246"/>
      <c r="P127" s="246"/>
      <c r="Q127" s="246"/>
    </row>
    <row r="128" spans="2:17">
      <c r="B128" s="142"/>
      <c r="C128" s="220"/>
      <c r="D128" s="220"/>
      <c r="E128" s="142"/>
      <c r="F128" s="142"/>
      <c r="G128" s="92"/>
      <c r="H128" s="142"/>
      <c r="I128" s="220"/>
      <c r="J128" s="220"/>
      <c r="K128" s="142"/>
      <c r="L128" s="142"/>
      <c r="M128" s="92"/>
      <c r="N128" s="142"/>
      <c r="O128" s="246"/>
      <c r="P128" s="246"/>
      <c r="Q128" s="246"/>
    </row>
    <row r="129" spans="2:17">
      <c r="B129" s="142"/>
      <c r="C129" s="220"/>
      <c r="D129" s="220"/>
      <c r="E129" s="142"/>
      <c r="F129" s="142"/>
      <c r="G129" s="92"/>
      <c r="H129" s="142"/>
      <c r="I129" s="220"/>
      <c r="J129" s="220"/>
      <c r="K129" s="142"/>
      <c r="L129" s="142"/>
      <c r="M129" s="92"/>
      <c r="N129" s="142"/>
      <c r="O129" s="246"/>
      <c r="P129" s="246"/>
      <c r="Q129" s="246"/>
    </row>
    <row r="130" spans="2:17">
      <c r="B130" s="142"/>
      <c r="C130" s="220"/>
      <c r="D130" s="220"/>
      <c r="E130" s="142"/>
      <c r="F130" s="142"/>
      <c r="G130" s="92"/>
      <c r="H130" s="142"/>
      <c r="I130" s="220"/>
      <c r="J130" s="220"/>
      <c r="K130" s="142"/>
      <c r="L130" s="142"/>
      <c r="M130" s="92"/>
      <c r="N130" s="142"/>
      <c r="O130" s="246"/>
      <c r="P130" s="246"/>
      <c r="Q130" s="246"/>
    </row>
    <row r="131" spans="2:17">
      <c r="B131" s="142"/>
      <c r="C131" s="220"/>
      <c r="D131" s="220"/>
      <c r="E131" s="142"/>
      <c r="F131" s="142"/>
      <c r="G131" s="92"/>
      <c r="H131" s="142"/>
      <c r="I131" s="220"/>
      <c r="J131" s="220"/>
      <c r="K131" s="142"/>
      <c r="L131" s="142"/>
      <c r="M131" s="92"/>
      <c r="N131" s="142"/>
      <c r="O131" s="246"/>
      <c r="P131" s="246"/>
      <c r="Q131" s="246"/>
    </row>
    <row r="132" spans="2:17">
      <c r="B132" s="142"/>
      <c r="C132" s="220"/>
      <c r="D132" s="220"/>
      <c r="E132" s="142"/>
      <c r="F132" s="142"/>
      <c r="G132" s="92"/>
      <c r="H132" s="142"/>
      <c r="I132" s="220"/>
      <c r="J132" s="220"/>
      <c r="K132" s="142"/>
      <c r="L132" s="142"/>
      <c r="M132" s="92"/>
      <c r="N132" s="142"/>
      <c r="O132" s="246"/>
      <c r="P132" s="246"/>
      <c r="Q132" s="246"/>
    </row>
    <row r="133" spans="2:17">
      <c r="B133" s="142"/>
      <c r="C133" s="220"/>
      <c r="D133" s="220"/>
      <c r="E133" s="142"/>
      <c r="F133" s="142"/>
      <c r="G133" s="92"/>
      <c r="H133" s="142"/>
      <c r="I133" s="220"/>
      <c r="J133" s="220"/>
      <c r="K133" s="142"/>
      <c r="L133" s="142"/>
      <c r="M133" s="92"/>
      <c r="N133" s="142"/>
      <c r="O133" s="246"/>
      <c r="P133" s="246"/>
      <c r="Q133" s="246"/>
    </row>
    <row r="134" spans="2:17">
      <c r="B134" s="142"/>
      <c r="C134" s="220"/>
      <c r="D134" s="220"/>
      <c r="E134" s="142"/>
      <c r="F134" s="142"/>
      <c r="G134" s="92"/>
      <c r="H134" s="142"/>
      <c r="I134" s="220"/>
      <c r="J134" s="220"/>
      <c r="K134" s="142"/>
      <c r="L134" s="142"/>
      <c r="M134" s="92"/>
      <c r="N134" s="142"/>
      <c r="O134" s="246"/>
      <c r="P134" s="246"/>
      <c r="Q134" s="246"/>
    </row>
    <row r="135" spans="2:17">
      <c r="B135" s="142"/>
      <c r="C135" s="220"/>
      <c r="D135" s="220"/>
      <c r="E135" s="142"/>
      <c r="F135" s="142"/>
      <c r="G135" s="92"/>
      <c r="H135" s="142"/>
      <c r="I135" s="220"/>
      <c r="J135" s="220"/>
      <c r="K135" s="142"/>
      <c r="L135" s="142"/>
      <c r="M135" s="92"/>
      <c r="N135" s="142"/>
      <c r="O135" s="246"/>
      <c r="P135" s="246"/>
      <c r="Q135" s="246"/>
    </row>
    <row r="136" spans="2:17">
      <c r="B136" s="142"/>
      <c r="C136" s="220"/>
      <c r="D136" s="220"/>
      <c r="E136" s="142"/>
      <c r="F136" s="142"/>
      <c r="G136" s="92"/>
      <c r="H136" s="142"/>
      <c r="I136" s="220"/>
      <c r="J136" s="220"/>
      <c r="K136" s="142"/>
      <c r="L136" s="142"/>
      <c r="M136" s="92"/>
      <c r="N136" s="142"/>
      <c r="O136" s="246"/>
      <c r="P136" s="246"/>
      <c r="Q136" s="246"/>
    </row>
    <row r="137" spans="2:17">
      <c r="B137" s="142"/>
      <c r="C137" s="220"/>
      <c r="D137" s="220"/>
      <c r="E137" s="142"/>
      <c r="F137" s="142"/>
      <c r="G137" s="92"/>
      <c r="H137" s="142"/>
      <c r="I137" s="220"/>
      <c r="J137" s="220"/>
      <c r="K137" s="142"/>
      <c r="L137" s="142"/>
      <c r="M137" s="92"/>
      <c r="N137" s="142"/>
      <c r="O137" s="246"/>
      <c r="P137" s="246"/>
      <c r="Q137" s="246"/>
    </row>
    <row r="138" spans="2:17">
      <c r="B138" s="142"/>
      <c r="C138" s="220"/>
      <c r="D138" s="220"/>
      <c r="E138" s="142"/>
      <c r="F138" s="142"/>
      <c r="G138" s="92"/>
      <c r="H138" s="142"/>
      <c r="I138" s="220"/>
      <c r="J138" s="220"/>
      <c r="K138" s="142"/>
      <c r="L138" s="142"/>
      <c r="M138" s="92"/>
      <c r="N138" s="142"/>
      <c r="O138" s="246"/>
      <c r="P138" s="246"/>
      <c r="Q138" s="246"/>
    </row>
    <row r="139" spans="2:17">
      <c r="B139" s="142"/>
      <c r="C139" s="220"/>
      <c r="D139" s="220"/>
      <c r="E139" s="142"/>
      <c r="F139" s="142"/>
      <c r="G139" s="92"/>
      <c r="H139" s="142"/>
      <c r="I139" s="220"/>
      <c r="J139" s="220"/>
      <c r="K139" s="142"/>
      <c r="L139" s="142"/>
      <c r="M139" s="92"/>
      <c r="N139" s="142"/>
      <c r="O139" s="246"/>
      <c r="P139" s="246"/>
      <c r="Q139" s="246"/>
    </row>
    <row r="140" spans="2:17">
      <c r="B140" s="142"/>
      <c r="C140" s="220"/>
      <c r="D140" s="220"/>
      <c r="E140" s="142"/>
      <c r="F140" s="142"/>
      <c r="G140" s="92"/>
      <c r="H140" s="142"/>
      <c r="I140" s="220"/>
      <c r="J140" s="220"/>
      <c r="K140" s="142"/>
      <c r="L140" s="142"/>
      <c r="M140" s="92"/>
      <c r="N140" s="142"/>
      <c r="O140" s="246"/>
      <c r="P140" s="246"/>
      <c r="Q140" s="246"/>
    </row>
    <row r="141" spans="2:17">
      <c r="B141" s="142"/>
      <c r="C141" s="220"/>
      <c r="D141" s="220"/>
      <c r="E141" s="142"/>
      <c r="F141" s="142"/>
      <c r="G141" s="92"/>
      <c r="H141" s="142"/>
      <c r="I141" s="220"/>
      <c r="J141" s="220"/>
      <c r="K141" s="142"/>
      <c r="L141" s="142"/>
      <c r="M141" s="92"/>
      <c r="N141" s="142"/>
      <c r="O141" s="246"/>
      <c r="P141" s="246"/>
      <c r="Q141" s="246"/>
    </row>
    <row r="142" spans="2:17">
      <c r="B142" s="142"/>
      <c r="C142" s="220"/>
      <c r="D142" s="220"/>
      <c r="E142" s="142"/>
      <c r="F142" s="142"/>
      <c r="G142" s="92"/>
      <c r="H142" s="142"/>
      <c r="I142" s="220"/>
      <c r="J142" s="220"/>
      <c r="K142" s="142"/>
      <c r="L142" s="142"/>
      <c r="M142" s="92"/>
      <c r="N142" s="142"/>
      <c r="O142" s="246"/>
      <c r="P142" s="246"/>
      <c r="Q142" s="246"/>
    </row>
    <row r="143" spans="2:17">
      <c r="B143" s="142"/>
      <c r="C143" s="220"/>
      <c r="D143" s="220"/>
      <c r="E143" s="142"/>
      <c r="F143" s="142"/>
      <c r="G143" s="92"/>
      <c r="H143" s="142"/>
      <c r="I143" s="220"/>
      <c r="J143" s="220"/>
      <c r="K143" s="142"/>
      <c r="L143" s="142"/>
      <c r="M143" s="92"/>
      <c r="N143" s="142"/>
      <c r="O143" s="246"/>
      <c r="P143" s="246"/>
      <c r="Q143" s="246"/>
    </row>
    <row r="144" spans="2:17">
      <c r="B144" s="142"/>
      <c r="C144" s="220"/>
      <c r="D144" s="220"/>
      <c r="E144" s="142"/>
      <c r="F144" s="142"/>
      <c r="G144" s="92"/>
      <c r="H144" s="142"/>
      <c r="I144" s="220"/>
      <c r="J144" s="220"/>
      <c r="K144" s="142"/>
      <c r="L144" s="142"/>
      <c r="M144" s="92"/>
      <c r="N144" s="142"/>
      <c r="O144" s="246"/>
      <c r="P144" s="246"/>
      <c r="Q144" s="246"/>
    </row>
    <row r="145" spans="2:17">
      <c r="B145" s="142"/>
      <c r="C145" s="220"/>
      <c r="D145" s="220"/>
      <c r="E145" s="142"/>
      <c r="F145" s="142"/>
      <c r="G145" s="92"/>
      <c r="H145" s="142"/>
      <c r="I145" s="220"/>
      <c r="J145" s="220"/>
      <c r="K145" s="142"/>
      <c r="L145" s="142"/>
      <c r="M145" s="92"/>
      <c r="N145" s="142"/>
      <c r="O145" s="246"/>
      <c r="P145" s="246"/>
      <c r="Q145" s="246"/>
    </row>
    <row r="146" spans="2:17">
      <c r="B146" s="142"/>
      <c r="C146" s="220"/>
      <c r="D146" s="220"/>
      <c r="E146" s="142"/>
      <c r="F146" s="142"/>
      <c r="G146" s="92"/>
      <c r="H146" s="142"/>
      <c r="I146" s="220"/>
      <c r="J146" s="220"/>
      <c r="K146" s="142"/>
      <c r="L146" s="142"/>
      <c r="M146" s="92"/>
      <c r="N146" s="142"/>
      <c r="O146" s="246"/>
      <c r="P146" s="246"/>
      <c r="Q146" s="246"/>
    </row>
    <row r="147" spans="2:17">
      <c r="B147" s="142"/>
      <c r="C147" s="220"/>
      <c r="D147" s="220"/>
      <c r="E147" s="142"/>
      <c r="F147" s="142"/>
      <c r="G147" s="92"/>
      <c r="H147" s="142"/>
      <c r="I147" s="220"/>
      <c r="J147" s="220"/>
      <c r="K147" s="142"/>
      <c r="L147" s="142"/>
      <c r="M147" s="92"/>
      <c r="N147" s="142"/>
      <c r="O147" s="246"/>
      <c r="P147" s="246"/>
      <c r="Q147" s="246"/>
    </row>
    <row r="148" spans="2:17">
      <c r="B148" s="142"/>
      <c r="C148" s="220"/>
      <c r="D148" s="220"/>
      <c r="E148" s="142"/>
      <c r="F148" s="142"/>
      <c r="G148" s="92"/>
      <c r="H148" s="142"/>
      <c r="I148" s="220"/>
      <c r="J148" s="220"/>
      <c r="K148" s="142"/>
      <c r="L148" s="142"/>
      <c r="M148" s="92"/>
      <c r="N148" s="142"/>
      <c r="O148" s="246"/>
      <c r="P148" s="246"/>
      <c r="Q148" s="246"/>
    </row>
    <row r="149" spans="2:17">
      <c r="B149" s="142"/>
      <c r="C149" s="220"/>
      <c r="D149" s="220"/>
      <c r="E149" s="142"/>
      <c r="F149" s="142"/>
      <c r="G149" s="92"/>
      <c r="H149" s="142"/>
      <c r="I149" s="220"/>
      <c r="J149" s="220"/>
      <c r="K149" s="142"/>
      <c r="L149" s="142"/>
      <c r="M149" s="92"/>
      <c r="N149" s="142"/>
      <c r="O149" s="246"/>
      <c r="P149" s="246"/>
      <c r="Q149" s="246"/>
    </row>
    <row r="150" spans="2:17">
      <c r="B150" s="142"/>
      <c r="C150" s="220"/>
      <c r="D150" s="220"/>
      <c r="E150" s="142"/>
      <c r="F150" s="142"/>
      <c r="G150" s="92"/>
      <c r="H150" s="142"/>
      <c r="I150" s="220"/>
      <c r="J150" s="220"/>
      <c r="K150" s="142"/>
      <c r="L150" s="142"/>
      <c r="M150" s="92"/>
      <c r="N150" s="142"/>
      <c r="O150" s="246"/>
      <c r="P150" s="246"/>
      <c r="Q150" s="246"/>
    </row>
    <row r="151" spans="2:17">
      <c r="B151" s="142"/>
      <c r="C151" s="220"/>
      <c r="D151" s="220"/>
      <c r="E151" s="142"/>
      <c r="F151" s="142"/>
      <c r="G151" s="92"/>
      <c r="H151" s="142"/>
      <c r="I151" s="220"/>
      <c r="J151" s="220"/>
      <c r="K151" s="142"/>
      <c r="L151" s="142"/>
      <c r="M151" s="92"/>
      <c r="N151" s="142"/>
      <c r="O151" s="246"/>
      <c r="P151" s="246"/>
      <c r="Q151" s="246"/>
    </row>
    <row r="152" spans="2:17">
      <c r="B152" s="142"/>
      <c r="C152" s="220"/>
      <c r="D152" s="220"/>
      <c r="E152" s="142"/>
      <c r="F152" s="142"/>
      <c r="G152" s="92"/>
      <c r="H152" s="142"/>
      <c r="I152" s="220"/>
      <c r="J152" s="220"/>
      <c r="K152" s="142"/>
      <c r="L152" s="142"/>
      <c r="M152" s="92"/>
      <c r="N152" s="142"/>
      <c r="O152" s="246"/>
      <c r="P152" s="246"/>
      <c r="Q152" s="246"/>
    </row>
    <row r="153" spans="2:17">
      <c r="B153" s="142"/>
      <c r="C153" s="220"/>
      <c r="D153" s="220"/>
      <c r="E153" s="142"/>
      <c r="F153" s="142"/>
      <c r="G153" s="92"/>
      <c r="H153" s="142"/>
      <c r="I153" s="220"/>
      <c r="J153" s="220"/>
      <c r="K153" s="142"/>
      <c r="L153" s="142"/>
      <c r="M153" s="92"/>
      <c r="N153" s="142"/>
      <c r="O153" s="246"/>
      <c r="P153" s="246"/>
      <c r="Q153" s="246"/>
    </row>
    <row r="154" spans="2:17">
      <c r="B154" s="142"/>
      <c r="C154" s="220"/>
      <c r="D154" s="220"/>
      <c r="E154" s="142"/>
      <c r="F154" s="142"/>
      <c r="G154" s="92"/>
      <c r="H154" s="142"/>
      <c r="I154" s="220"/>
      <c r="J154" s="220"/>
      <c r="K154" s="142"/>
      <c r="L154" s="142"/>
      <c r="M154" s="92"/>
      <c r="N154" s="142"/>
      <c r="O154" s="246"/>
      <c r="P154" s="246"/>
      <c r="Q154" s="246"/>
    </row>
    <row r="155" spans="2:17">
      <c r="B155" s="142"/>
      <c r="C155" s="220"/>
      <c r="D155" s="220"/>
      <c r="E155" s="142"/>
      <c r="F155" s="142"/>
      <c r="G155" s="92"/>
      <c r="H155" s="142"/>
      <c r="I155" s="220"/>
      <c r="J155" s="220"/>
      <c r="K155" s="142"/>
      <c r="L155" s="142"/>
      <c r="M155" s="92"/>
      <c r="N155" s="142"/>
      <c r="O155" s="246"/>
      <c r="P155" s="246"/>
      <c r="Q155" s="246"/>
    </row>
    <row r="156" spans="2:17">
      <c r="B156" s="142"/>
      <c r="C156" s="220"/>
      <c r="D156" s="220"/>
      <c r="E156" s="142"/>
      <c r="F156" s="142"/>
      <c r="G156" s="92"/>
      <c r="H156" s="142"/>
      <c r="I156" s="220"/>
      <c r="J156" s="220"/>
      <c r="K156" s="142"/>
      <c r="L156" s="142"/>
      <c r="M156" s="92"/>
      <c r="N156" s="142"/>
      <c r="O156" s="246"/>
      <c r="P156" s="246"/>
      <c r="Q156" s="246"/>
    </row>
    <row r="157" spans="2:17">
      <c r="B157" s="142"/>
      <c r="C157" s="220"/>
      <c r="D157" s="220"/>
      <c r="E157" s="142"/>
      <c r="F157" s="142"/>
      <c r="G157" s="92"/>
      <c r="H157" s="142"/>
      <c r="I157" s="220"/>
      <c r="J157" s="220"/>
      <c r="K157" s="142"/>
      <c r="L157" s="142"/>
      <c r="M157" s="92"/>
      <c r="N157" s="142"/>
      <c r="O157" s="246"/>
      <c r="P157" s="246"/>
      <c r="Q157" s="246"/>
    </row>
    <row r="158" spans="2:17">
      <c r="B158" s="142"/>
      <c r="C158" s="220"/>
      <c r="D158" s="220"/>
      <c r="E158" s="142"/>
      <c r="F158" s="142"/>
      <c r="G158" s="92"/>
      <c r="H158" s="142"/>
      <c r="I158" s="220"/>
      <c r="J158" s="220"/>
      <c r="K158" s="142"/>
      <c r="L158" s="142"/>
      <c r="M158" s="92"/>
      <c r="N158" s="142"/>
      <c r="O158" s="246"/>
      <c r="P158" s="246"/>
      <c r="Q158" s="246"/>
    </row>
    <row r="159" spans="2:17">
      <c r="B159" s="142"/>
      <c r="C159" s="220"/>
      <c r="D159" s="220"/>
      <c r="E159" s="142"/>
      <c r="F159" s="142"/>
      <c r="G159" s="92"/>
      <c r="H159" s="142"/>
      <c r="I159" s="220"/>
      <c r="J159" s="220"/>
      <c r="K159" s="142"/>
      <c r="L159" s="142"/>
      <c r="M159" s="92"/>
      <c r="N159" s="142"/>
      <c r="O159" s="246"/>
      <c r="P159" s="246"/>
      <c r="Q159" s="246"/>
    </row>
    <row r="160" spans="2:17">
      <c r="B160" s="142"/>
      <c r="C160" s="220"/>
      <c r="D160" s="220"/>
      <c r="E160" s="142"/>
      <c r="F160" s="142"/>
      <c r="G160" s="92"/>
      <c r="H160" s="142"/>
      <c r="I160" s="220"/>
      <c r="J160" s="220"/>
      <c r="K160" s="142"/>
      <c r="L160" s="142"/>
      <c r="M160" s="92"/>
      <c r="N160" s="142"/>
      <c r="O160" s="246"/>
      <c r="P160" s="246"/>
      <c r="Q160" s="246"/>
    </row>
    <row r="161" spans="2:17">
      <c r="B161" s="142"/>
      <c r="C161" s="220"/>
      <c r="D161" s="220"/>
      <c r="E161" s="142"/>
      <c r="F161" s="142"/>
      <c r="G161" s="92"/>
      <c r="H161" s="142"/>
      <c r="I161" s="220"/>
      <c r="J161" s="220"/>
      <c r="K161" s="142"/>
      <c r="L161" s="142"/>
      <c r="M161" s="92"/>
      <c r="N161" s="142"/>
      <c r="O161" s="246"/>
      <c r="P161" s="246"/>
      <c r="Q161" s="246"/>
    </row>
    <row r="162" spans="2:17">
      <c r="B162" s="142"/>
      <c r="C162" s="220"/>
      <c r="D162" s="220"/>
      <c r="E162" s="142"/>
      <c r="F162" s="142"/>
      <c r="G162" s="92"/>
      <c r="H162" s="142"/>
      <c r="I162" s="220"/>
      <c r="J162" s="220"/>
      <c r="K162" s="142"/>
      <c r="L162" s="142"/>
      <c r="M162" s="92"/>
      <c r="N162" s="142"/>
      <c r="O162" s="246"/>
      <c r="P162" s="246"/>
      <c r="Q162" s="246"/>
    </row>
    <row r="163" spans="2:17">
      <c r="B163" s="142"/>
      <c r="C163" s="220"/>
      <c r="D163" s="220"/>
      <c r="E163" s="142"/>
      <c r="F163" s="142"/>
      <c r="G163" s="92"/>
      <c r="H163" s="142"/>
      <c r="I163" s="220"/>
      <c r="J163" s="220"/>
      <c r="K163" s="142"/>
      <c r="L163" s="142"/>
      <c r="M163" s="92"/>
      <c r="N163" s="142"/>
      <c r="O163" s="246"/>
      <c r="P163" s="246"/>
      <c r="Q163" s="246"/>
    </row>
    <row r="164" spans="2:17">
      <c r="B164" s="142"/>
      <c r="C164" s="220"/>
      <c r="D164" s="220"/>
      <c r="E164" s="142"/>
      <c r="F164" s="142"/>
      <c r="G164" s="92"/>
      <c r="H164" s="142"/>
      <c r="I164" s="220"/>
      <c r="J164" s="220"/>
      <c r="K164" s="142"/>
      <c r="L164" s="142"/>
      <c r="M164" s="92"/>
      <c r="N164" s="142"/>
      <c r="O164" s="246"/>
      <c r="P164" s="246"/>
      <c r="Q164" s="246"/>
    </row>
    <row r="165" spans="2:17">
      <c r="B165" s="142"/>
      <c r="C165" s="220"/>
      <c r="D165" s="220"/>
      <c r="E165" s="142"/>
      <c r="F165" s="142"/>
      <c r="G165" s="92"/>
      <c r="H165" s="142"/>
      <c r="I165" s="220"/>
      <c r="J165" s="220"/>
      <c r="K165" s="142"/>
      <c r="L165" s="142"/>
      <c r="M165" s="92"/>
      <c r="N165" s="142"/>
      <c r="O165" s="246"/>
      <c r="P165" s="246"/>
      <c r="Q165" s="246"/>
    </row>
    <row r="166" spans="2:17">
      <c r="B166" s="142"/>
      <c r="C166" s="220"/>
      <c r="D166" s="220"/>
      <c r="E166" s="142"/>
      <c r="F166" s="142"/>
      <c r="G166" s="92"/>
      <c r="H166" s="142"/>
      <c r="I166" s="220"/>
      <c r="J166" s="220"/>
      <c r="K166" s="142"/>
      <c r="L166" s="142"/>
      <c r="M166" s="92"/>
      <c r="N166" s="142"/>
      <c r="O166" s="246"/>
      <c r="P166" s="246"/>
      <c r="Q166" s="246"/>
    </row>
    <row r="167" spans="2:17">
      <c r="B167" s="142"/>
      <c r="C167" s="220"/>
      <c r="D167" s="220"/>
      <c r="E167" s="142"/>
      <c r="F167" s="142"/>
      <c r="G167" s="92"/>
      <c r="H167" s="142"/>
      <c r="I167" s="220"/>
      <c r="J167" s="220"/>
      <c r="K167" s="142"/>
      <c r="L167" s="142"/>
      <c r="M167" s="92"/>
      <c r="N167" s="142"/>
      <c r="O167" s="246"/>
      <c r="P167" s="246"/>
      <c r="Q167" s="246"/>
    </row>
    <row r="168" spans="2:17">
      <c r="B168" s="142"/>
      <c r="C168" s="220"/>
      <c r="D168" s="220"/>
      <c r="E168" s="142"/>
      <c r="F168" s="142"/>
      <c r="G168" s="92"/>
      <c r="H168" s="142"/>
      <c r="I168" s="220"/>
      <c r="J168" s="220"/>
      <c r="K168" s="142"/>
      <c r="L168" s="142"/>
      <c r="M168" s="92"/>
      <c r="N168" s="142"/>
      <c r="O168" s="246"/>
      <c r="P168" s="246"/>
      <c r="Q168" s="246"/>
    </row>
    <row r="169" spans="2:17">
      <c r="B169" s="142"/>
      <c r="C169" s="220"/>
      <c r="D169" s="220"/>
      <c r="E169" s="142"/>
      <c r="F169" s="142"/>
      <c r="G169" s="92"/>
      <c r="H169" s="142"/>
      <c r="I169" s="220"/>
      <c r="J169" s="220"/>
      <c r="K169" s="142"/>
      <c r="L169" s="142"/>
      <c r="M169" s="92"/>
      <c r="N169" s="142"/>
      <c r="O169" s="246"/>
      <c r="P169" s="246"/>
      <c r="Q169" s="246"/>
    </row>
    <row r="170" spans="2:17">
      <c r="B170" s="142"/>
      <c r="C170" s="220"/>
      <c r="D170" s="220"/>
      <c r="E170" s="142"/>
      <c r="F170" s="142"/>
      <c r="G170" s="92"/>
      <c r="H170" s="142"/>
      <c r="I170" s="220"/>
      <c r="J170" s="220"/>
      <c r="K170" s="142"/>
      <c r="L170" s="142"/>
      <c r="M170" s="92"/>
      <c r="N170" s="142"/>
      <c r="O170" s="246"/>
      <c r="P170" s="246"/>
      <c r="Q170" s="246"/>
    </row>
    <row r="171" spans="2:17">
      <c r="B171" s="142"/>
      <c r="C171" s="220"/>
      <c r="D171" s="220"/>
      <c r="E171" s="142"/>
      <c r="F171" s="142"/>
      <c r="G171" s="92"/>
      <c r="H171" s="142"/>
      <c r="I171" s="220"/>
      <c r="J171" s="220"/>
      <c r="K171" s="142"/>
      <c r="L171" s="142"/>
      <c r="M171" s="92"/>
      <c r="N171" s="142"/>
      <c r="O171" s="246"/>
      <c r="P171" s="246"/>
      <c r="Q171" s="246"/>
    </row>
    <row r="172" spans="2:17">
      <c r="B172" s="142"/>
      <c r="C172" s="220"/>
      <c r="D172" s="220"/>
      <c r="E172" s="142"/>
      <c r="F172" s="142"/>
      <c r="G172" s="92"/>
      <c r="H172" s="142"/>
      <c r="I172" s="220"/>
      <c r="J172" s="220"/>
      <c r="K172" s="142"/>
      <c r="L172" s="142"/>
      <c r="M172" s="92"/>
      <c r="N172" s="142"/>
      <c r="O172" s="246"/>
      <c r="P172" s="246"/>
      <c r="Q172" s="246"/>
    </row>
    <row r="173" spans="2:17">
      <c r="B173" s="142"/>
      <c r="C173" s="220"/>
      <c r="D173" s="220"/>
      <c r="E173" s="142"/>
      <c r="F173" s="142"/>
      <c r="G173" s="92"/>
      <c r="H173" s="142"/>
      <c r="I173" s="220"/>
      <c r="J173" s="220"/>
      <c r="K173" s="142"/>
      <c r="L173" s="142"/>
      <c r="M173" s="92"/>
      <c r="N173" s="142"/>
      <c r="O173" s="246"/>
      <c r="P173" s="246"/>
      <c r="Q173" s="246"/>
    </row>
    <row r="174" spans="2:17">
      <c r="B174" s="142"/>
      <c r="C174" s="220"/>
      <c r="D174" s="220"/>
      <c r="E174" s="142"/>
      <c r="F174" s="142"/>
      <c r="G174" s="92"/>
      <c r="H174" s="142"/>
      <c r="I174" s="220"/>
      <c r="J174" s="220"/>
      <c r="K174" s="142"/>
      <c r="L174" s="142"/>
      <c r="M174" s="92"/>
      <c r="N174" s="142"/>
      <c r="O174" s="246"/>
      <c r="P174" s="246"/>
      <c r="Q174" s="246"/>
    </row>
    <row r="175" spans="2:17">
      <c r="B175" s="142"/>
      <c r="C175" s="220"/>
      <c r="D175" s="220"/>
      <c r="E175" s="142"/>
      <c r="F175" s="142"/>
      <c r="G175" s="92"/>
      <c r="H175" s="142"/>
      <c r="I175" s="220"/>
      <c r="J175" s="220"/>
      <c r="K175" s="142"/>
      <c r="L175" s="142"/>
      <c r="M175" s="92"/>
      <c r="N175" s="142"/>
      <c r="O175" s="246"/>
      <c r="P175" s="246"/>
      <c r="Q175" s="246"/>
    </row>
    <row r="176" spans="2:17">
      <c r="B176" s="142"/>
      <c r="C176" s="220"/>
      <c r="D176" s="220"/>
      <c r="E176" s="142"/>
      <c r="F176" s="142"/>
      <c r="G176" s="92"/>
      <c r="H176" s="142"/>
      <c r="I176" s="220"/>
      <c r="J176" s="220"/>
      <c r="K176" s="142"/>
      <c r="L176" s="142"/>
      <c r="M176" s="92"/>
      <c r="N176" s="142"/>
      <c r="O176" s="246"/>
      <c r="P176" s="246"/>
      <c r="Q176" s="246"/>
    </row>
    <row r="177" spans="2:17">
      <c r="B177" s="142"/>
      <c r="C177" s="220"/>
      <c r="D177" s="220"/>
      <c r="E177" s="142"/>
      <c r="F177" s="142"/>
      <c r="G177" s="92"/>
      <c r="H177" s="142"/>
      <c r="I177" s="220"/>
      <c r="J177" s="220"/>
      <c r="K177" s="142"/>
      <c r="L177" s="142"/>
      <c r="M177" s="92"/>
      <c r="N177" s="142"/>
      <c r="O177" s="246"/>
      <c r="P177" s="246"/>
      <c r="Q177" s="246"/>
    </row>
    <row r="178" spans="2:17">
      <c r="B178" s="142"/>
      <c r="C178" s="220"/>
      <c r="D178" s="220"/>
      <c r="E178" s="142"/>
      <c r="F178" s="142"/>
      <c r="G178" s="92"/>
      <c r="H178" s="142"/>
      <c r="I178" s="220"/>
      <c r="J178" s="220"/>
      <c r="K178" s="142"/>
      <c r="L178" s="142"/>
      <c r="M178" s="92"/>
      <c r="N178" s="142"/>
      <c r="O178" s="246"/>
      <c r="P178" s="246"/>
      <c r="Q178" s="246"/>
    </row>
    <row r="179" spans="2:17">
      <c r="B179" s="142"/>
      <c r="C179" s="220"/>
      <c r="D179" s="220"/>
      <c r="E179" s="142"/>
      <c r="F179" s="142"/>
      <c r="G179" s="92"/>
      <c r="H179" s="142"/>
      <c r="I179" s="220"/>
      <c r="J179" s="220"/>
      <c r="K179" s="142"/>
      <c r="L179" s="142"/>
      <c r="M179" s="92"/>
      <c r="N179" s="142"/>
      <c r="O179" s="246"/>
      <c r="P179" s="246"/>
      <c r="Q179" s="246"/>
    </row>
    <row r="180" spans="2:17">
      <c r="B180" s="142"/>
      <c r="C180" s="220"/>
      <c r="D180" s="220"/>
      <c r="E180" s="142"/>
      <c r="F180" s="142"/>
      <c r="G180" s="92"/>
      <c r="H180" s="142"/>
      <c r="I180" s="220"/>
      <c r="J180" s="220"/>
      <c r="K180" s="142"/>
      <c r="L180" s="142"/>
      <c r="M180" s="92"/>
      <c r="N180" s="142"/>
      <c r="O180" s="246"/>
      <c r="P180" s="246"/>
      <c r="Q180" s="246"/>
    </row>
    <row r="181" spans="2:17">
      <c r="B181" s="142"/>
      <c r="C181" s="220"/>
      <c r="D181" s="220"/>
      <c r="E181" s="142"/>
      <c r="F181" s="142"/>
      <c r="G181" s="92"/>
      <c r="H181" s="142"/>
      <c r="I181" s="220"/>
      <c r="J181" s="220"/>
      <c r="K181" s="142"/>
      <c r="L181" s="142"/>
      <c r="M181" s="92"/>
      <c r="N181" s="142"/>
      <c r="O181" s="246"/>
      <c r="P181" s="246"/>
      <c r="Q181" s="246"/>
    </row>
    <row r="182" spans="2:17">
      <c r="B182" s="142"/>
      <c r="C182" s="220"/>
      <c r="D182" s="220"/>
      <c r="E182" s="142"/>
      <c r="F182" s="142"/>
      <c r="G182" s="92"/>
      <c r="H182" s="142"/>
      <c r="I182" s="220"/>
      <c r="J182" s="220"/>
      <c r="K182" s="142"/>
      <c r="L182" s="142"/>
      <c r="M182" s="92"/>
      <c r="N182" s="142"/>
      <c r="O182" s="246"/>
      <c r="P182" s="246"/>
      <c r="Q182" s="246"/>
    </row>
    <row r="183" spans="2:17">
      <c r="B183" s="142"/>
      <c r="C183" s="220"/>
      <c r="D183" s="220"/>
      <c r="E183" s="142"/>
      <c r="F183" s="142"/>
      <c r="G183" s="92"/>
      <c r="H183" s="142"/>
      <c r="I183" s="220"/>
      <c r="J183" s="220"/>
      <c r="K183" s="142"/>
      <c r="L183" s="142"/>
      <c r="M183" s="92"/>
      <c r="N183" s="142"/>
      <c r="O183" s="246"/>
      <c r="P183" s="246"/>
      <c r="Q183" s="246"/>
    </row>
    <row r="184" spans="2:17">
      <c r="B184" s="142"/>
      <c r="C184" s="220"/>
      <c r="D184" s="220"/>
      <c r="E184" s="142"/>
      <c r="F184" s="142"/>
      <c r="G184" s="92"/>
      <c r="H184" s="142"/>
      <c r="I184" s="220"/>
      <c r="J184" s="220"/>
      <c r="K184" s="142"/>
      <c r="L184" s="142"/>
      <c r="M184" s="92"/>
      <c r="N184" s="142"/>
      <c r="O184" s="246"/>
      <c r="P184" s="246"/>
      <c r="Q184" s="246"/>
    </row>
    <row r="185" spans="2:17">
      <c r="B185" s="142"/>
      <c r="C185" s="220"/>
      <c r="D185" s="220"/>
      <c r="E185" s="142"/>
      <c r="F185" s="142"/>
      <c r="G185" s="92"/>
      <c r="H185" s="142"/>
      <c r="I185" s="220"/>
      <c r="J185" s="220"/>
      <c r="K185" s="142"/>
      <c r="L185" s="142"/>
      <c r="M185" s="92"/>
      <c r="N185" s="142"/>
      <c r="O185" s="246"/>
      <c r="P185" s="246"/>
      <c r="Q185" s="246"/>
    </row>
    <row r="186" spans="2:17">
      <c r="B186" s="142"/>
      <c r="C186" s="220"/>
      <c r="D186" s="220"/>
      <c r="E186" s="142"/>
      <c r="F186" s="142"/>
      <c r="G186" s="92"/>
      <c r="H186" s="142"/>
      <c r="I186" s="220"/>
      <c r="J186" s="220"/>
      <c r="K186" s="142"/>
      <c r="L186" s="142"/>
      <c r="M186" s="92"/>
      <c r="N186" s="142"/>
      <c r="O186" s="246"/>
      <c r="P186" s="246"/>
      <c r="Q186" s="246"/>
    </row>
    <row r="187" spans="2:17">
      <c r="B187" s="142"/>
      <c r="C187" s="220"/>
      <c r="D187" s="220"/>
      <c r="E187" s="142"/>
      <c r="F187" s="142"/>
      <c r="G187" s="92"/>
      <c r="H187" s="142"/>
      <c r="I187" s="220"/>
      <c r="J187" s="220"/>
      <c r="K187" s="142"/>
      <c r="L187" s="142"/>
      <c r="M187" s="92"/>
      <c r="N187" s="142"/>
      <c r="O187" s="246"/>
      <c r="P187" s="246"/>
      <c r="Q187" s="246"/>
    </row>
    <row r="188" spans="2:17">
      <c r="B188" s="142"/>
      <c r="C188" s="220"/>
      <c r="D188" s="220"/>
      <c r="E188" s="142"/>
      <c r="F188" s="142"/>
      <c r="G188" s="92"/>
      <c r="H188" s="142"/>
      <c r="I188" s="220"/>
      <c r="J188" s="220"/>
      <c r="K188" s="142"/>
      <c r="L188" s="142"/>
      <c r="M188" s="92"/>
      <c r="N188" s="142"/>
      <c r="O188" s="246"/>
      <c r="P188" s="246"/>
      <c r="Q188" s="246"/>
    </row>
    <row r="189" spans="2:17">
      <c r="B189" s="142"/>
      <c r="C189" s="220"/>
      <c r="D189" s="220"/>
      <c r="E189" s="142"/>
      <c r="F189" s="142"/>
      <c r="G189" s="92"/>
      <c r="H189" s="142"/>
      <c r="I189" s="220"/>
      <c r="J189" s="220"/>
      <c r="K189" s="142"/>
      <c r="L189" s="142"/>
      <c r="M189" s="92"/>
      <c r="N189" s="142"/>
      <c r="O189" s="246"/>
      <c r="P189" s="246"/>
      <c r="Q189" s="246"/>
    </row>
    <row r="190" spans="2:17">
      <c r="B190" s="142"/>
      <c r="C190" s="220"/>
      <c r="D190" s="220"/>
      <c r="E190" s="142"/>
      <c r="F190" s="142"/>
      <c r="G190" s="92"/>
      <c r="H190" s="142"/>
      <c r="I190" s="220"/>
      <c r="J190" s="220"/>
      <c r="K190" s="142"/>
      <c r="L190" s="142"/>
      <c r="M190" s="92"/>
      <c r="N190" s="142"/>
      <c r="O190" s="246"/>
      <c r="P190" s="246"/>
      <c r="Q190" s="246"/>
    </row>
    <row r="191" spans="2:17">
      <c r="B191" s="142"/>
      <c r="C191" s="220"/>
      <c r="D191" s="220"/>
      <c r="E191" s="142"/>
      <c r="F191" s="142"/>
      <c r="G191" s="92"/>
      <c r="H191" s="142"/>
      <c r="I191" s="220"/>
      <c r="J191" s="220"/>
      <c r="K191" s="142"/>
      <c r="L191" s="142"/>
      <c r="M191" s="92"/>
      <c r="N191" s="142"/>
      <c r="O191" s="246"/>
      <c r="P191" s="246"/>
      <c r="Q191" s="246"/>
    </row>
    <row r="192" spans="2:17">
      <c r="B192" s="142"/>
      <c r="C192" s="220"/>
      <c r="D192" s="220"/>
      <c r="E192" s="142"/>
      <c r="F192" s="142"/>
      <c r="G192" s="92"/>
      <c r="H192" s="142"/>
      <c r="I192" s="220"/>
      <c r="J192" s="220"/>
      <c r="K192" s="142"/>
      <c r="L192" s="142"/>
      <c r="M192" s="92"/>
      <c r="N192" s="142"/>
      <c r="O192" s="246"/>
      <c r="P192" s="246"/>
      <c r="Q192" s="246"/>
    </row>
    <row r="193" spans="2:17">
      <c r="B193" s="142"/>
      <c r="C193" s="220"/>
      <c r="D193" s="220"/>
      <c r="E193" s="142"/>
      <c r="F193" s="142"/>
      <c r="G193" s="92"/>
      <c r="H193" s="142"/>
      <c r="I193" s="220"/>
      <c r="J193" s="220"/>
      <c r="K193" s="142"/>
      <c r="L193" s="142"/>
      <c r="M193" s="92"/>
      <c r="N193" s="142"/>
      <c r="O193" s="246"/>
      <c r="P193" s="246"/>
      <c r="Q193" s="246"/>
    </row>
    <row r="194" spans="2:17">
      <c r="B194" s="142"/>
      <c r="C194" s="220"/>
      <c r="D194" s="220"/>
      <c r="E194" s="142"/>
      <c r="F194" s="142"/>
      <c r="G194" s="92"/>
      <c r="H194" s="142"/>
      <c r="I194" s="220"/>
      <c r="J194" s="220"/>
      <c r="K194" s="142"/>
      <c r="L194" s="142"/>
      <c r="M194" s="92"/>
      <c r="N194" s="142"/>
      <c r="O194" s="246"/>
      <c r="P194" s="246"/>
      <c r="Q194" s="246"/>
    </row>
    <row r="195" spans="2:17">
      <c r="B195" s="142"/>
      <c r="C195" s="220"/>
      <c r="D195" s="220"/>
      <c r="E195" s="142"/>
      <c r="F195" s="142"/>
      <c r="G195" s="92"/>
      <c r="H195" s="142"/>
      <c r="I195" s="220"/>
      <c r="J195" s="220"/>
      <c r="K195" s="142"/>
      <c r="L195" s="142"/>
      <c r="M195" s="92"/>
      <c r="N195" s="142"/>
      <c r="O195" s="246"/>
      <c r="P195" s="246"/>
      <c r="Q195" s="246"/>
    </row>
    <row r="196" spans="2:17">
      <c r="B196" s="142"/>
      <c r="C196" s="220"/>
      <c r="D196" s="220"/>
      <c r="E196" s="142"/>
      <c r="F196" s="142"/>
      <c r="G196" s="92"/>
      <c r="H196" s="142"/>
      <c r="I196" s="220"/>
      <c r="J196" s="220"/>
      <c r="K196" s="142"/>
      <c r="L196" s="142"/>
      <c r="M196" s="92"/>
      <c r="N196" s="142"/>
      <c r="O196" s="246"/>
      <c r="P196" s="246"/>
      <c r="Q196" s="246"/>
    </row>
    <row r="197" spans="2:17">
      <c r="B197" s="142"/>
      <c r="C197" s="220"/>
      <c r="D197" s="220"/>
      <c r="E197" s="142"/>
      <c r="F197" s="142"/>
      <c r="G197" s="92"/>
      <c r="H197" s="142"/>
      <c r="I197" s="220"/>
      <c r="J197" s="220"/>
      <c r="K197" s="142"/>
      <c r="L197" s="142"/>
      <c r="M197" s="92"/>
      <c r="N197" s="142"/>
      <c r="O197" s="246"/>
      <c r="P197" s="246"/>
      <c r="Q197" s="246"/>
    </row>
    <row r="198" spans="2:17">
      <c r="B198" s="142"/>
      <c r="C198" s="220"/>
      <c r="D198" s="220"/>
      <c r="E198" s="142"/>
      <c r="F198" s="142"/>
      <c r="G198" s="92"/>
      <c r="H198" s="142"/>
      <c r="I198" s="220"/>
      <c r="J198" s="220"/>
      <c r="K198" s="142"/>
      <c r="L198" s="142"/>
      <c r="M198" s="92"/>
      <c r="N198" s="142"/>
      <c r="O198" s="246"/>
      <c r="P198" s="246"/>
      <c r="Q198" s="246"/>
    </row>
    <row r="199" spans="2:17">
      <c r="B199" s="142"/>
      <c r="C199" s="220"/>
      <c r="D199" s="220"/>
      <c r="E199" s="142"/>
      <c r="F199" s="142"/>
      <c r="G199" s="92"/>
      <c r="H199" s="142"/>
      <c r="I199" s="220"/>
      <c r="J199" s="220"/>
      <c r="K199" s="142"/>
      <c r="L199" s="142"/>
      <c r="M199" s="92"/>
      <c r="N199" s="142"/>
      <c r="O199" s="246"/>
      <c r="P199" s="246"/>
      <c r="Q199" s="246"/>
    </row>
    <row r="200" spans="2:17">
      <c r="B200" s="142"/>
      <c r="C200" s="220"/>
      <c r="D200" s="220"/>
      <c r="E200" s="142"/>
      <c r="F200" s="142"/>
      <c r="G200" s="92"/>
      <c r="H200" s="142"/>
      <c r="I200" s="220"/>
      <c r="J200" s="220"/>
      <c r="K200" s="142"/>
      <c r="L200" s="142"/>
      <c r="M200" s="92"/>
      <c r="N200" s="142"/>
      <c r="O200" s="246"/>
      <c r="P200" s="246"/>
      <c r="Q200" s="246"/>
    </row>
    <row r="201" spans="2:17">
      <c r="B201" s="142"/>
      <c r="C201" s="220"/>
      <c r="D201" s="220"/>
      <c r="E201" s="142"/>
      <c r="F201" s="142"/>
      <c r="G201" s="92"/>
      <c r="H201" s="142"/>
      <c r="I201" s="220"/>
      <c r="J201" s="220"/>
      <c r="K201" s="142"/>
      <c r="L201" s="142"/>
      <c r="M201" s="92"/>
      <c r="N201" s="142"/>
      <c r="O201" s="246"/>
      <c r="P201" s="246"/>
      <c r="Q201" s="246"/>
    </row>
    <row r="202" spans="2:17">
      <c r="B202" s="142"/>
      <c r="C202" s="220"/>
      <c r="D202" s="220"/>
      <c r="E202" s="142"/>
      <c r="F202" s="142"/>
      <c r="G202" s="92"/>
      <c r="H202" s="142"/>
      <c r="I202" s="220"/>
      <c r="J202" s="220"/>
      <c r="K202" s="142"/>
      <c r="L202" s="142"/>
      <c r="M202" s="92"/>
      <c r="N202" s="142"/>
      <c r="O202" s="246"/>
      <c r="P202" s="246"/>
      <c r="Q202" s="246"/>
    </row>
    <row r="203" spans="2:17">
      <c r="B203" s="142"/>
      <c r="C203" s="220"/>
      <c r="D203" s="220"/>
      <c r="E203" s="142"/>
      <c r="F203" s="142"/>
      <c r="G203" s="92"/>
      <c r="H203" s="142"/>
      <c r="I203" s="220"/>
      <c r="J203" s="220"/>
      <c r="K203" s="142"/>
      <c r="L203" s="142"/>
      <c r="M203" s="92"/>
      <c r="N203" s="142"/>
      <c r="O203" s="246"/>
      <c r="P203" s="246"/>
      <c r="Q203" s="246"/>
    </row>
    <row r="204" spans="2:17">
      <c r="B204" s="142"/>
      <c r="C204" s="220"/>
      <c r="D204" s="220"/>
      <c r="E204" s="142"/>
      <c r="F204" s="142"/>
      <c r="G204" s="92"/>
      <c r="H204" s="142"/>
      <c r="I204" s="220"/>
      <c r="J204" s="220"/>
      <c r="K204" s="142"/>
      <c r="L204" s="142"/>
      <c r="M204" s="92"/>
      <c r="N204" s="142"/>
      <c r="O204" s="246"/>
      <c r="P204" s="246"/>
      <c r="Q204" s="246"/>
    </row>
    <row r="205" spans="2:17">
      <c r="B205" s="142"/>
      <c r="C205" s="220"/>
      <c r="D205" s="220"/>
      <c r="E205" s="142"/>
      <c r="F205" s="142"/>
      <c r="G205" s="92"/>
      <c r="H205" s="142"/>
      <c r="I205" s="220"/>
      <c r="J205" s="220"/>
      <c r="K205" s="142"/>
      <c r="L205" s="142"/>
      <c r="M205" s="92"/>
      <c r="N205" s="142"/>
      <c r="O205" s="246"/>
      <c r="P205" s="246"/>
      <c r="Q205" s="246"/>
    </row>
    <row r="206" spans="2:17">
      <c r="B206" s="142"/>
      <c r="C206" s="220"/>
      <c r="D206" s="220"/>
      <c r="E206" s="142"/>
      <c r="F206" s="142"/>
      <c r="G206" s="92"/>
      <c r="H206" s="142"/>
      <c r="I206" s="220"/>
      <c r="J206" s="220"/>
      <c r="K206" s="142"/>
      <c r="L206" s="142"/>
      <c r="M206" s="92"/>
      <c r="N206" s="142"/>
      <c r="O206" s="246"/>
      <c r="P206" s="246"/>
      <c r="Q206" s="246"/>
    </row>
    <row r="207" spans="2:17">
      <c r="B207" s="142"/>
      <c r="C207" s="220"/>
      <c r="D207" s="220"/>
      <c r="E207" s="142"/>
      <c r="F207" s="142"/>
      <c r="G207" s="92"/>
      <c r="H207" s="142"/>
      <c r="I207" s="220"/>
      <c r="J207" s="220"/>
      <c r="K207" s="142"/>
      <c r="L207" s="142"/>
      <c r="M207" s="92"/>
      <c r="N207" s="142"/>
      <c r="O207" s="246"/>
      <c r="P207" s="246"/>
      <c r="Q207" s="246"/>
    </row>
    <row r="208" spans="2:17">
      <c r="B208" s="142"/>
      <c r="C208" s="220"/>
      <c r="D208" s="220"/>
      <c r="E208" s="142"/>
      <c r="F208" s="142"/>
      <c r="G208" s="92"/>
      <c r="H208" s="142"/>
      <c r="I208" s="220"/>
      <c r="J208" s="220"/>
      <c r="K208" s="142"/>
      <c r="L208" s="142"/>
      <c r="M208" s="92"/>
      <c r="N208" s="142"/>
      <c r="O208" s="246"/>
      <c r="P208" s="246"/>
      <c r="Q208" s="246"/>
    </row>
    <row r="209" spans="2:17">
      <c r="B209" s="142"/>
      <c r="C209" s="220"/>
      <c r="D209" s="220"/>
      <c r="E209" s="142"/>
      <c r="F209" s="142"/>
      <c r="G209" s="92"/>
      <c r="H209" s="142"/>
      <c r="I209" s="220"/>
      <c r="J209" s="220"/>
      <c r="K209" s="142"/>
      <c r="L209" s="142"/>
      <c r="M209" s="92"/>
      <c r="N209" s="142"/>
      <c r="O209" s="246"/>
      <c r="P209" s="246"/>
      <c r="Q209" s="246"/>
    </row>
    <row r="210" spans="2:17">
      <c r="B210" s="142"/>
      <c r="C210" s="220"/>
      <c r="D210" s="220"/>
      <c r="E210" s="142"/>
      <c r="F210" s="142"/>
      <c r="G210" s="92"/>
      <c r="H210" s="142"/>
      <c r="I210" s="220"/>
      <c r="J210" s="220"/>
      <c r="K210" s="142"/>
      <c r="L210" s="142"/>
      <c r="M210" s="92"/>
      <c r="N210" s="142"/>
      <c r="O210" s="246"/>
      <c r="P210" s="246"/>
      <c r="Q210" s="246"/>
    </row>
    <row r="211" spans="2:17">
      <c r="B211" s="142"/>
      <c r="C211" s="220"/>
      <c r="D211" s="220"/>
      <c r="E211" s="142"/>
      <c r="F211" s="142"/>
      <c r="G211" s="92"/>
      <c r="H211" s="142"/>
      <c r="I211" s="220"/>
      <c r="J211" s="220"/>
      <c r="K211" s="142"/>
      <c r="L211" s="142"/>
      <c r="M211" s="92"/>
      <c r="N211" s="142"/>
      <c r="O211" s="246"/>
      <c r="P211" s="246"/>
      <c r="Q211" s="246"/>
    </row>
    <row r="212" spans="2:17">
      <c r="B212" s="142"/>
      <c r="C212" s="220"/>
      <c r="D212" s="220"/>
      <c r="E212" s="142"/>
      <c r="F212" s="142"/>
      <c r="G212" s="92"/>
      <c r="H212" s="142"/>
      <c r="I212" s="220"/>
      <c r="J212" s="220"/>
      <c r="K212" s="142"/>
      <c r="L212" s="142"/>
      <c r="M212" s="92"/>
      <c r="N212" s="142"/>
      <c r="O212" s="246"/>
      <c r="P212" s="246"/>
      <c r="Q212" s="246"/>
    </row>
    <row r="213" spans="2:17">
      <c r="B213" s="142"/>
      <c r="C213" s="220"/>
      <c r="D213" s="220"/>
      <c r="E213" s="142"/>
      <c r="F213" s="142"/>
      <c r="G213" s="92"/>
      <c r="H213" s="142"/>
      <c r="I213" s="220"/>
      <c r="J213" s="220"/>
      <c r="K213" s="142"/>
      <c r="L213" s="142"/>
      <c r="M213" s="92"/>
      <c r="N213" s="142"/>
      <c r="O213" s="246"/>
      <c r="P213" s="246"/>
      <c r="Q213" s="246"/>
    </row>
    <row r="214" spans="2:17">
      <c r="B214" s="142"/>
      <c r="C214" s="220"/>
      <c r="D214" s="220"/>
      <c r="E214" s="142"/>
      <c r="F214" s="142"/>
      <c r="G214" s="92"/>
      <c r="H214" s="142"/>
      <c r="I214" s="220"/>
      <c r="J214" s="220"/>
      <c r="K214" s="142"/>
      <c r="L214" s="142"/>
      <c r="M214" s="92"/>
      <c r="N214" s="142"/>
      <c r="O214" s="246"/>
      <c r="P214" s="246"/>
      <c r="Q214" s="246"/>
    </row>
    <row r="215" spans="2:17">
      <c r="B215" s="142"/>
      <c r="C215" s="220"/>
      <c r="D215" s="220"/>
      <c r="E215" s="142"/>
      <c r="F215" s="142"/>
      <c r="G215" s="92"/>
      <c r="H215" s="142"/>
      <c r="I215" s="220"/>
      <c r="J215" s="220"/>
      <c r="K215" s="142"/>
      <c r="L215" s="142"/>
      <c r="M215" s="92"/>
      <c r="N215" s="142"/>
      <c r="O215" s="246"/>
      <c r="P215" s="246"/>
      <c r="Q215" s="246"/>
    </row>
    <row r="216" spans="2:17">
      <c r="B216" s="142"/>
      <c r="C216" s="220"/>
      <c r="D216" s="220"/>
      <c r="E216" s="142"/>
      <c r="F216" s="142"/>
      <c r="G216" s="92"/>
      <c r="H216" s="142"/>
      <c r="I216" s="220"/>
      <c r="J216" s="220"/>
      <c r="K216" s="142"/>
      <c r="L216" s="142"/>
      <c r="M216" s="92"/>
      <c r="N216" s="142"/>
      <c r="O216" s="246"/>
      <c r="P216" s="246"/>
      <c r="Q216" s="246"/>
    </row>
    <row r="217" spans="2:17">
      <c r="B217" s="142"/>
      <c r="C217" s="220"/>
      <c r="D217" s="220"/>
      <c r="E217" s="142"/>
      <c r="F217" s="142"/>
      <c r="G217" s="92"/>
      <c r="H217" s="142"/>
      <c r="I217" s="220"/>
      <c r="J217" s="220"/>
      <c r="K217" s="142"/>
      <c r="L217" s="142"/>
      <c r="M217" s="92"/>
      <c r="N217" s="142"/>
      <c r="O217" s="246"/>
      <c r="P217" s="246"/>
      <c r="Q217" s="246"/>
    </row>
    <row r="218" spans="2:17">
      <c r="B218" s="142"/>
      <c r="C218" s="220"/>
      <c r="D218" s="220"/>
      <c r="E218" s="142"/>
      <c r="F218" s="142"/>
      <c r="G218" s="92"/>
      <c r="H218" s="142"/>
      <c r="I218" s="220"/>
      <c r="J218" s="220"/>
      <c r="K218" s="142"/>
      <c r="L218" s="142"/>
      <c r="M218" s="92"/>
      <c r="N218" s="142"/>
      <c r="O218" s="246"/>
      <c r="P218" s="246"/>
      <c r="Q218" s="246"/>
    </row>
    <row r="219" spans="2:17">
      <c r="B219" s="142"/>
      <c r="C219" s="220"/>
      <c r="D219" s="220"/>
      <c r="E219" s="142"/>
      <c r="F219" s="142"/>
      <c r="G219" s="92"/>
      <c r="H219" s="142"/>
      <c r="I219" s="220"/>
      <c r="J219" s="220"/>
      <c r="K219" s="142"/>
      <c r="L219" s="142"/>
      <c r="M219" s="92"/>
      <c r="N219" s="142"/>
      <c r="O219" s="246"/>
      <c r="P219" s="246"/>
      <c r="Q219" s="246"/>
    </row>
    <row r="220" spans="2:17">
      <c r="B220" s="142"/>
      <c r="C220" s="220"/>
      <c r="D220" s="220"/>
      <c r="E220" s="142"/>
      <c r="F220" s="142"/>
      <c r="G220" s="92"/>
      <c r="H220" s="142"/>
      <c r="I220" s="220"/>
      <c r="J220" s="220"/>
      <c r="K220" s="142"/>
      <c r="L220" s="142"/>
      <c r="M220" s="92"/>
      <c r="N220" s="142"/>
      <c r="O220" s="246"/>
      <c r="P220" s="246"/>
      <c r="Q220" s="246"/>
    </row>
    <row r="221" spans="2:17">
      <c r="B221" s="142"/>
      <c r="C221" s="220"/>
      <c r="D221" s="220"/>
      <c r="E221" s="142"/>
      <c r="F221" s="142"/>
      <c r="G221" s="92"/>
      <c r="H221" s="142"/>
      <c r="I221" s="220"/>
      <c r="J221" s="220"/>
      <c r="K221" s="142"/>
      <c r="L221" s="142"/>
      <c r="M221" s="92"/>
      <c r="N221" s="142"/>
      <c r="O221" s="246"/>
      <c r="P221" s="246"/>
      <c r="Q221" s="246"/>
    </row>
    <row r="222" spans="2:17">
      <c r="B222" s="142"/>
      <c r="C222" s="220"/>
      <c r="D222" s="220"/>
      <c r="E222" s="142"/>
      <c r="F222" s="142"/>
      <c r="G222" s="92"/>
      <c r="H222" s="142"/>
      <c r="I222" s="220"/>
      <c r="J222" s="220"/>
      <c r="K222" s="142"/>
      <c r="L222" s="142"/>
      <c r="M222" s="92"/>
      <c r="N222" s="142"/>
      <c r="O222" s="246"/>
      <c r="P222" s="246"/>
      <c r="Q222" s="246"/>
    </row>
    <row r="223" spans="2:17">
      <c r="B223" s="142"/>
      <c r="C223" s="220"/>
      <c r="D223" s="220"/>
      <c r="E223" s="142"/>
      <c r="F223" s="142"/>
      <c r="G223" s="92"/>
      <c r="H223" s="142"/>
      <c r="I223" s="220"/>
      <c r="J223" s="220"/>
      <c r="K223" s="142"/>
      <c r="L223" s="142"/>
      <c r="M223" s="92"/>
      <c r="N223" s="142"/>
      <c r="O223" s="246"/>
      <c r="P223" s="246"/>
      <c r="Q223" s="246"/>
    </row>
    <row r="224" spans="2:17">
      <c r="B224" s="142"/>
      <c r="C224" s="220"/>
      <c r="D224" s="220"/>
      <c r="E224" s="142"/>
      <c r="F224" s="142"/>
      <c r="G224" s="92"/>
      <c r="H224" s="142"/>
      <c r="I224" s="220"/>
      <c r="J224" s="220"/>
      <c r="K224" s="142"/>
      <c r="L224" s="142"/>
      <c r="M224" s="92"/>
      <c r="N224" s="142"/>
      <c r="O224" s="246"/>
      <c r="P224" s="246"/>
      <c r="Q224" s="246"/>
    </row>
    <row r="225" spans="2:17">
      <c r="B225" s="142"/>
      <c r="C225" s="220"/>
      <c r="D225" s="220"/>
      <c r="E225" s="142"/>
      <c r="F225" s="142"/>
      <c r="G225" s="92"/>
      <c r="H225" s="142"/>
      <c r="I225" s="220"/>
      <c r="J225" s="220"/>
      <c r="K225" s="142"/>
      <c r="L225" s="142"/>
      <c r="M225" s="92"/>
      <c r="N225" s="142"/>
      <c r="O225" s="246"/>
      <c r="P225" s="246"/>
      <c r="Q225" s="246"/>
    </row>
    <row r="226" spans="2:17">
      <c r="B226" s="142"/>
      <c r="C226" s="220"/>
      <c r="D226" s="220"/>
      <c r="E226" s="142"/>
      <c r="F226" s="142"/>
      <c r="G226" s="92"/>
      <c r="H226" s="142"/>
      <c r="I226" s="220"/>
      <c r="J226" s="220"/>
      <c r="K226" s="142"/>
      <c r="L226" s="142"/>
      <c r="M226" s="92"/>
      <c r="N226" s="142"/>
      <c r="O226" s="246"/>
      <c r="P226" s="246"/>
      <c r="Q226" s="246"/>
    </row>
    <row r="227" spans="2:17">
      <c r="B227" s="142"/>
      <c r="C227" s="220"/>
      <c r="D227" s="220"/>
      <c r="E227" s="142"/>
      <c r="F227" s="142"/>
      <c r="G227" s="92"/>
      <c r="H227" s="142"/>
      <c r="I227" s="220"/>
      <c r="J227" s="220"/>
      <c r="K227" s="142"/>
      <c r="L227" s="142"/>
      <c r="M227" s="92"/>
      <c r="N227" s="142"/>
      <c r="O227" s="246"/>
      <c r="P227" s="246"/>
      <c r="Q227" s="246"/>
    </row>
    <row r="228" spans="2:17">
      <c r="B228" s="142"/>
      <c r="C228" s="220"/>
      <c r="D228" s="220"/>
      <c r="E228" s="142"/>
      <c r="F228" s="142"/>
      <c r="G228" s="92"/>
      <c r="H228" s="142"/>
      <c r="I228" s="220"/>
      <c r="J228" s="220"/>
      <c r="K228" s="142"/>
      <c r="L228" s="142"/>
      <c r="M228" s="92"/>
      <c r="N228" s="142"/>
      <c r="O228" s="246"/>
      <c r="P228" s="246"/>
      <c r="Q228" s="246"/>
    </row>
    <row r="229" spans="2:17">
      <c r="B229" s="142"/>
      <c r="C229" s="220"/>
      <c r="D229" s="220"/>
      <c r="E229" s="142"/>
      <c r="F229" s="142"/>
      <c r="G229" s="92"/>
      <c r="H229" s="142"/>
      <c r="I229" s="220"/>
      <c r="J229" s="220"/>
      <c r="K229" s="142"/>
      <c r="L229" s="142"/>
      <c r="M229" s="92"/>
      <c r="N229" s="142"/>
      <c r="O229" s="246"/>
      <c r="P229" s="246"/>
      <c r="Q229" s="246"/>
    </row>
    <row r="230" spans="2:17">
      <c r="B230" s="142"/>
      <c r="C230" s="220"/>
      <c r="D230" s="220"/>
      <c r="E230" s="142"/>
      <c r="F230" s="142"/>
      <c r="G230" s="92"/>
      <c r="H230" s="142"/>
      <c r="I230" s="220"/>
      <c r="J230" s="220"/>
      <c r="K230" s="142"/>
      <c r="L230" s="142"/>
      <c r="M230" s="92"/>
      <c r="N230" s="142"/>
      <c r="O230" s="246"/>
      <c r="P230" s="246"/>
      <c r="Q230" s="246"/>
    </row>
    <row r="231" spans="2:17">
      <c r="B231" s="142"/>
      <c r="C231" s="220"/>
      <c r="D231" s="220"/>
      <c r="E231" s="142"/>
      <c r="F231" s="142"/>
      <c r="G231" s="92"/>
      <c r="H231" s="142"/>
      <c r="I231" s="220"/>
      <c r="J231" s="220"/>
      <c r="K231" s="142"/>
      <c r="L231" s="142"/>
      <c r="M231" s="92"/>
      <c r="N231" s="142"/>
      <c r="O231" s="246"/>
      <c r="P231" s="246"/>
      <c r="Q231" s="246"/>
    </row>
    <row r="232" spans="2:17">
      <c r="B232" s="142"/>
      <c r="C232" s="220"/>
      <c r="D232" s="220"/>
      <c r="E232" s="142"/>
      <c r="F232" s="142"/>
      <c r="G232" s="92"/>
      <c r="H232" s="142"/>
      <c r="I232" s="220"/>
      <c r="J232" s="220"/>
      <c r="K232" s="142"/>
      <c r="L232" s="142"/>
      <c r="M232" s="92"/>
      <c r="N232" s="142"/>
      <c r="O232" s="246"/>
      <c r="P232" s="246"/>
      <c r="Q232" s="246"/>
    </row>
    <row r="233" spans="2:17">
      <c r="B233" s="142"/>
      <c r="C233" s="220"/>
      <c r="D233" s="220"/>
      <c r="E233" s="142"/>
      <c r="F233" s="142"/>
      <c r="G233" s="92"/>
      <c r="H233" s="142"/>
      <c r="I233" s="220"/>
      <c r="J233" s="220"/>
      <c r="K233" s="142"/>
      <c r="L233" s="142"/>
      <c r="M233" s="92"/>
      <c r="N233" s="142"/>
      <c r="O233" s="246"/>
      <c r="P233" s="246"/>
      <c r="Q233" s="246"/>
    </row>
    <row r="234" spans="2:17">
      <c r="B234" s="142"/>
      <c r="C234" s="220"/>
      <c r="D234" s="220"/>
      <c r="E234" s="142"/>
      <c r="F234" s="142"/>
      <c r="G234" s="92"/>
      <c r="H234" s="142"/>
      <c r="I234" s="220"/>
      <c r="J234" s="220"/>
      <c r="K234" s="142"/>
      <c r="L234" s="142"/>
      <c r="M234" s="92"/>
      <c r="N234" s="142"/>
      <c r="O234" s="246"/>
      <c r="P234" s="246"/>
      <c r="Q234" s="246"/>
    </row>
    <row r="235" spans="2:17">
      <c r="B235" s="142"/>
      <c r="C235" s="220"/>
      <c r="D235" s="220"/>
      <c r="E235" s="142"/>
      <c r="F235" s="142"/>
      <c r="G235" s="92"/>
      <c r="H235" s="142"/>
      <c r="I235" s="220"/>
      <c r="J235" s="220"/>
      <c r="K235" s="142"/>
      <c r="L235" s="142"/>
      <c r="M235" s="92"/>
      <c r="N235" s="142"/>
      <c r="O235" s="246"/>
      <c r="P235" s="246"/>
      <c r="Q235" s="246"/>
    </row>
    <row r="236" spans="2:17">
      <c r="B236" s="142"/>
      <c r="C236" s="220"/>
      <c r="D236" s="220"/>
      <c r="E236" s="142"/>
      <c r="F236" s="142"/>
      <c r="G236" s="92"/>
      <c r="H236" s="142"/>
      <c r="I236" s="220"/>
      <c r="J236" s="220"/>
      <c r="K236" s="142"/>
      <c r="L236" s="142"/>
      <c r="M236" s="92"/>
      <c r="N236" s="142"/>
      <c r="O236" s="246"/>
      <c r="P236" s="246"/>
      <c r="Q236" s="246"/>
    </row>
    <row r="237" spans="2:17">
      <c r="B237" s="142"/>
      <c r="C237" s="220"/>
      <c r="D237" s="220"/>
      <c r="E237" s="142"/>
      <c r="F237" s="142"/>
      <c r="G237" s="92"/>
      <c r="H237" s="142"/>
      <c r="I237" s="220"/>
      <c r="J237" s="220"/>
      <c r="K237" s="142"/>
      <c r="L237" s="142"/>
      <c r="M237" s="92"/>
      <c r="N237" s="142"/>
      <c r="O237" s="246"/>
      <c r="P237" s="246"/>
      <c r="Q237" s="246"/>
    </row>
    <row r="238" spans="2:17">
      <c r="B238" s="142"/>
      <c r="C238" s="220"/>
      <c r="D238" s="220"/>
      <c r="E238" s="142"/>
      <c r="F238" s="142"/>
      <c r="G238" s="92"/>
      <c r="H238" s="142"/>
      <c r="I238" s="220"/>
      <c r="J238" s="220"/>
      <c r="K238" s="142"/>
      <c r="L238" s="142"/>
      <c r="M238" s="92"/>
      <c r="N238" s="142"/>
      <c r="O238" s="246"/>
      <c r="P238" s="246"/>
      <c r="Q238" s="246"/>
    </row>
    <row r="239" spans="2:17">
      <c r="B239" s="142"/>
      <c r="C239" s="220"/>
      <c r="D239" s="220"/>
      <c r="E239" s="142"/>
      <c r="F239" s="142"/>
      <c r="G239" s="92"/>
      <c r="H239" s="142"/>
      <c r="I239" s="220"/>
      <c r="J239" s="220"/>
      <c r="K239" s="142"/>
      <c r="L239" s="142"/>
      <c r="M239" s="92"/>
      <c r="N239" s="142"/>
      <c r="O239" s="246"/>
      <c r="P239" s="246"/>
      <c r="Q239" s="246"/>
    </row>
    <row r="240" spans="2:17">
      <c r="B240" s="142"/>
      <c r="C240" s="220"/>
      <c r="D240" s="220"/>
      <c r="E240" s="142"/>
      <c r="F240" s="142"/>
      <c r="G240" s="92"/>
      <c r="H240" s="142"/>
      <c r="I240" s="220"/>
      <c r="J240" s="220"/>
      <c r="K240" s="142"/>
      <c r="L240" s="142"/>
      <c r="M240" s="92"/>
      <c r="N240" s="142"/>
      <c r="O240" s="246"/>
      <c r="P240" s="246"/>
      <c r="Q240" s="246"/>
    </row>
    <row r="241" spans="2:17">
      <c r="B241" s="142"/>
      <c r="C241" s="220"/>
      <c r="D241" s="220"/>
      <c r="E241" s="142"/>
      <c r="F241" s="142"/>
      <c r="G241" s="92"/>
      <c r="H241" s="142"/>
      <c r="I241" s="220"/>
      <c r="J241" s="220"/>
      <c r="K241" s="142"/>
      <c r="L241" s="142"/>
      <c r="M241" s="92"/>
      <c r="N241" s="142"/>
      <c r="O241" s="246"/>
      <c r="P241" s="246"/>
      <c r="Q241" s="246"/>
    </row>
    <row r="242" spans="2:17">
      <c r="B242" s="142"/>
      <c r="C242" s="220"/>
      <c r="D242" s="220"/>
      <c r="E242" s="142"/>
      <c r="F242" s="142"/>
      <c r="G242" s="92"/>
      <c r="H242" s="142"/>
      <c r="I242" s="220"/>
      <c r="J242" s="220"/>
      <c r="K242" s="142"/>
      <c r="L242" s="142"/>
      <c r="M242" s="92"/>
      <c r="N242" s="142"/>
      <c r="O242" s="246"/>
      <c r="P242" s="246"/>
      <c r="Q242" s="246"/>
    </row>
    <row r="243" spans="2:17">
      <c r="B243" s="142"/>
      <c r="C243" s="220"/>
      <c r="D243" s="220"/>
      <c r="E243" s="142"/>
      <c r="F243" s="142"/>
      <c r="G243" s="92"/>
      <c r="H243" s="142"/>
      <c r="I243" s="220"/>
      <c r="J243" s="220"/>
      <c r="K243" s="142"/>
      <c r="L243" s="142"/>
      <c r="M243" s="92"/>
      <c r="N243" s="142"/>
      <c r="O243" s="246"/>
      <c r="P243" s="246"/>
      <c r="Q243" s="246"/>
    </row>
    <row r="244" spans="2:17">
      <c r="B244" s="142"/>
      <c r="C244" s="220"/>
      <c r="D244" s="220"/>
      <c r="E244" s="142"/>
      <c r="F244" s="142"/>
      <c r="G244" s="92"/>
      <c r="H244" s="142"/>
      <c r="I244" s="220"/>
      <c r="J244" s="220"/>
      <c r="K244" s="142"/>
      <c r="L244" s="142"/>
      <c r="M244" s="92"/>
      <c r="N244" s="142"/>
      <c r="O244" s="246"/>
      <c r="P244" s="246"/>
      <c r="Q244" s="246"/>
    </row>
    <row r="245" spans="2:17">
      <c r="B245" s="142"/>
      <c r="C245" s="220"/>
      <c r="D245" s="220"/>
      <c r="E245" s="142"/>
      <c r="F245" s="142"/>
      <c r="G245" s="92"/>
      <c r="H245" s="142"/>
      <c r="I245" s="220"/>
      <c r="J245" s="220"/>
      <c r="K245" s="142"/>
      <c r="L245" s="142"/>
      <c r="M245" s="92"/>
      <c r="N245" s="142"/>
      <c r="O245" s="246"/>
      <c r="P245" s="246"/>
      <c r="Q245" s="246"/>
    </row>
    <row r="246" spans="2:17">
      <c r="B246" s="142"/>
      <c r="C246" s="220"/>
      <c r="D246" s="220"/>
      <c r="E246" s="142"/>
      <c r="F246" s="142"/>
      <c r="G246" s="92"/>
      <c r="H246" s="142"/>
      <c r="I246" s="220"/>
      <c r="J246" s="220"/>
      <c r="K246" s="142"/>
      <c r="L246" s="142"/>
      <c r="M246" s="92"/>
      <c r="N246" s="142"/>
      <c r="O246" s="246"/>
      <c r="P246" s="246"/>
      <c r="Q246" s="246"/>
    </row>
    <row r="247" spans="2:17">
      <c r="B247" s="142"/>
      <c r="C247" s="220"/>
      <c r="D247" s="220"/>
      <c r="E247" s="142"/>
      <c r="F247" s="142"/>
      <c r="G247" s="92"/>
      <c r="H247" s="142"/>
      <c r="I247" s="220"/>
      <c r="J247" s="220"/>
      <c r="K247" s="142"/>
      <c r="L247" s="142"/>
      <c r="M247" s="92"/>
      <c r="N247" s="142"/>
      <c r="O247" s="246"/>
      <c r="P247" s="246"/>
      <c r="Q247" s="246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baseColWidth="10" defaultColWidth="9.1640625" defaultRowHeight="14" outlineLevelRow="2"/>
  <cols>
    <col min="1" max="1" width="81.5" style="108" customWidth="1"/>
    <col min="2" max="2" width="14.33203125" style="163" customWidth="1"/>
    <col min="3" max="3" width="15.5" style="163" customWidth="1"/>
    <col min="4" max="4" width="10.33203125" style="103" customWidth="1"/>
    <col min="5" max="5" width="8.83203125" style="9" hidden="1" customWidth="1"/>
    <col min="6" max="16384" width="9.1640625" style="9"/>
  </cols>
  <sheetData>
    <row r="2" spans="1:20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28.02.2022</v>
      </c>
      <c r="B2" s="3"/>
      <c r="C2" s="3"/>
      <c r="D2" s="3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</row>
    <row r="3" spans="1:20" ht="19">
      <c r="A3" s="1" t="s">
        <v>158</v>
      </c>
      <c r="B3" s="1"/>
      <c r="C3" s="1"/>
      <c r="D3" s="1"/>
    </row>
    <row r="4" spans="1:20">
      <c r="B4" s="142"/>
      <c r="C4" s="142"/>
      <c r="D4" s="92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</row>
    <row r="5" spans="1:20" s="82" customFormat="1">
      <c r="B5" s="215"/>
      <c r="C5" s="215"/>
      <c r="D5" s="82" t="str">
        <f>VALVAL</f>
        <v>млрд. одиниць</v>
      </c>
    </row>
    <row r="6" spans="1:20" s="154" customFormat="1">
      <c r="A6" s="93"/>
      <c r="B6" s="72" t="s">
        <v>159</v>
      </c>
      <c r="C6" s="72" t="s">
        <v>162</v>
      </c>
      <c r="D6" s="243" t="s">
        <v>180</v>
      </c>
      <c r="E6" s="235" t="s">
        <v>52</v>
      </c>
    </row>
    <row r="7" spans="1:20" s="121" customFormat="1" ht="16">
      <c r="A7" s="33" t="s">
        <v>144</v>
      </c>
      <c r="B7" s="128">
        <f>B$8+B$18</f>
        <v>93.320295901530017</v>
      </c>
      <c r="C7" s="128">
        <f>C$8+C$18</f>
        <v>2730.0759245751397</v>
      </c>
      <c r="D7" s="225">
        <f>D$8+D$18</f>
        <v>1.0000009999999999</v>
      </c>
      <c r="E7" s="116" t="s">
        <v>89</v>
      </c>
    </row>
    <row r="8" spans="1:20" s="172" customFormat="1" ht="15">
      <c r="A8" s="131" t="s">
        <v>63</v>
      </c>
      <c r="B8" s="20">
        <f>B$9+B$12</f>
        <v>82.246535786510009</v>
      </c>
      <c r="C8" s="20">
        <f>C$9+C$12</f>
        <v>2406.1141797857799</v>
      </c>
      <c r="D8" s="126">
        <f>D$9+D$12</f>
        <v>0.88133600000000001</v>
      </c>
      <c r="E8" s="182" t="s">
        <v>89</v>
      </c>
    </row>
    <row r="9" spans="1:20" s="212" customFormat="1" ht="15" outlineLevel="1">
      <c r="A9" s="175" t="s">
        <v>46</v>
      </c>
      <c r="B9" s="86">
        <f>SUM(B$10:B$11)</f>
        <v>34.786270808360001</v>
      </c>
      <c r="C9" s="86">
        <f>SUM(C$10:C$11)</f>
        <v>1017.6688738765199</v>
      </c>
      <c r="D9" s="152">
        <f>SUM(D$10:D$11)</f>
        <v>0.37276200000000004</v>
      </c>
      <c r="E9" s="234" t="s">
        <v>156</v>
      </c>
    </row>
    <row r="10" spans="1:20" s="26" customFormat="1" ht="15" outlineLevel="2">
      <c r="A10" s="194" t="s">
        <v>184</v>
      </c>
      <c r="B10" s="168">
        <v>34.722981058089999</v>
      </c>
      <c r="C10" s="168">
        <v>1015.8173385612999</v>
      </c>
      <c r="D10" s="141">
        <v>0.37208400000000003</v>
      </c>
      <c r="E10" s="150" t="s">
        <v>10</v>
      </c>
    </row>
    <row r="11" spans="1:20" ht="15" outlineLevel="2">
      <c r="A11" s="178" t="s">
        <v>107</v>
      </c>
      <c r="B11" s="129">
        <v>6.328975027E-2</v>
      </c>
      <c r="C11" s="129">
        <v>1.85153531522</v>
      </c>
      <c r="D11" s="141">
        <v>6.78E-4</v>
      </c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</row>
    <row r="12" spans="1:20" ht="16" outlineLevel="1">
      <c r="A12" s="177" t="s">
        <v>57</v>
      </c>
      <c r="B12" s="130">
        <f>SUM(B$13:B$17)</f>
        <v>47.460264978150001</v>
      </c>
      <c r="C12" s="130">
        <f>SUM(C$13:C$17)</f>
        <v>1388.4453059092598</v>
      </c>
      <c r="D12" s="67">
        <f>SUM(D$13:D$17)</f>
        <v>0.50857399999999997</v>
      </c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</row>
    <row r="13" spans="1:20" ht="16" outlineLevel="2">
      <c r="A13" s="118" t="s">
        <v>165</v>
      </c>
      <c r="B13" s="110">
        <v>16.89663323077</v>
      </c>
      <c r="C13" s="110">
        <v>494.30931550290001</v>
      </c>
      <c r="D13" s="57">
        <v>0.181061</v>
      </c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</row>
    <row r="14" spans="1:20" ht="16" outlineLevel="2">
      <c r="A14" s="118" t="s">
        <v>42</v>
      </c>
      <c r="B14" s="110">
        <v>1.4994826430699999</v>
      </c>
      <c r="C14" s="110">
        <v>43.867214774570002</v>
      </c>
      <c r="D14" s="57">
        <v>1.6067999999999999E-2</v>
      </c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</row>
    <row r="15" spans="1:20" ht="32" outlineLevel="2">
      <c r="A15" s="118" t="s">
        <v>208</v>
      </c>
      <c r="B15" s="110">
        <v>1.8267697136600001</v>
      </c>
      <c r="C15" s="110">
        <v>53.441965296500001</v>
      </c>
      <c r="D15" s="57">
        <v>1.9574999999999999E-2</v>
      </c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</row>
    <row r="16" spans="1:20" ht="16" outlineLevel="2">
      <c r="A16" s="118" t="s">
        <v>49</v>
      </c>
      <c r="B16" s="110">
        <v>22.81179493306</v>
      </c>
      <c r="C16" s="110">
        <v>667.35677958700001</v>
      </c>
      <c r="D16" s="57">
        <v>0.244446</v>
      </c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</row>
    <row r="17" spans="1:18" ht="16" outlineLevel="2">
      <c r="A17" s="118" t="s">
        <v>167</v>
      </c>
      <c r="B17" s="110">
        <v>4.4255844575900003</v>
      </c>
      <c r="C17" s="110">
        <v>129.47003074828999</v>
      </c>
      <c r="D17" s="57">
        <v>4.7424000000000001E-2</v>
      </c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</row>
    <row r="18" spans="1:18" ht="16">
      <c r="A18" s="179" t="s">
        <v>12</v>
      </c>
      <c r="B18" s="107">
        <f>B$19+B$23</f>
        <v>11.073760115020001</v>
      </c>
      <c r="C18" s="107">
        <f>C$19+C$23</f>
        <v>323.96174478935995</v>
      </c>
      <c r="D18" s="40">
        <f>D$19+D$23</f>
        <v>0.11866499999999999</v>
      </c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</row>
    <row r="19" spans="1:18" ht="16" outlineLevel="1">
      <c r="A19" s="177" t="s">
        <v>46</v>
      </c>
      <c r="B19" s="130">
        <f>SUM(B$20:B$22)</f>
        <v>1.6994165007099999</v>
      </c>
      <c r="C19" s="130">
        <f>SUM(C$20:C$22)</f>
        <v>49.716259787169996</v>
      </c>
      <c r="D19" s="67">
        <f>SUM(D$20:D$22)</f>
        <v>1.8210999999999998E-2</v>
      </c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</row>
    <row r="20" spans="1:18" ht="16" outlineLevel="2">
      <c r="A20" s="118" t="s">
        <v>184</v>
      </c>
      <c r="B20" s="110">
        <v>0.57865234882000005</v>
      </c>
      <c r="C20" s="110">
        <v>16.928416599999998</v>
      </c>
      <c r="D20" s="57">
        <v>6.2009999999999999E-3</v>
      </c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</row>
    <row r="21" spans="1:18" ht="16" outlineLevel="2">
      <c r="A21" s="118" t="s">
        <v>107</v>
      </c>
      <c r="B21" s="110">
        <v>1.1207315197500001</v>
      </c>
      <c r="C21" s="110">
        <v>32.78688853717</v>
      </c>
      <c r="D21" s="57">
        <v>1.201E-2</v>
      </c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</row>
    <row r="22" spans="1:18" ht="16" outlineLevel="2">
      <c r="A22" s="118" t="s">
        <v>130</v>
      </c>
      <c r="B22" s="110">
        <v>3.2632139999999998E-5</v>
      </c>
      <c r="C22" s="110">
        <v>9.5465000000000003E-4</v>
      </c>
      <c r="D22" s="57">
        <v>0</v>
      </c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</row>
    <row r="23" spans="1:18" ht="16" outlineLevel="1">
      <c r="A23" s="177" t="s">
        <v>57</v>
      </c>
      <c r="B23" s="130">
        <f>SUM(B$24:B$27)</f>
        <v>9.3743436143099999</v>
      </c>
      <c r="C23" s="130">
        <f>SUM(C$24:C$27)</f>
        <v>274.24548500218998</v>
      </c>
      <c r="D23" s="67">
        <f>SUM(D$24:D$27)</f>
        <v>0.10045399999999999</v>
      </c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</row>
    <row r="24" spans="1:18" ht="16" outlineLevel="2">
      <c r="A24" s="118" t="s">
        <v>165</v>
      </c>
      <c r="B24" s="110">
        <v>6.6971638549500003</v>
      </c>
      <c r="C24" s="110">
        <v>195.92485886006</v>
      </c>
      <c r="D24" s="57">
        <v>7.1764999999999995E-2</v>
      </c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</row>
    <row r="25" spans="1:18" ht="32" outlineLevel="2">
      <c r="A25" s="118" t="s">
        <v>208</v>
      </c>
      <c r="B25" s="110">
        <v>1.0379815422700001</v>
      </c>
      <c r="C25" s="110">
        <v>30.36604622095</v>
      </c>
      <c r="D25" s="57">
        <v>1.1122999999999999E-2</v>
      </c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</row>
    <row r="26" spans="1:18" ht="16" outlineLevel="2">
      <c r="A26" s="118" t="s">
        <v>49</v>
      </c>
      <c r="B26" s="110">
        <v>1.5249999999999999</v>
      </c>
      <c r="C26" s="110">
        <v>44.613722500000002</v>
      </c>
      <c r="D26" s="57">
        <v>1.6341999999999999E-2</v>
      </c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</row>
    <row r="27" spans="1:18" ht="16" outlineLevel="2">
      <c r="A27" s="118" t="s">
        <v>167</v>
      </c>
      <c r="B27" s="110">
        <v>0.11419821709</v>
      </c>
      <c r="C27" s="110">
        <v>3.34085742118</v>
      </c>
      <c r="D27" s="57">
        <v>1.224E-3</v>
      </c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</row>
    <row r="28" spans="1:18">
      <c r="B28" s="142"/>
      <c r="C28" s="142"/>
      <c r="D28" s="92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</row>
    <row r="29" spans="1:18">
      <c r="B29" s="142"/>
      <c r="C29" s="142"/>
      <c r="D29" s="92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</row>
    <row r="30" spans="1:18">
      <c r="B30" s="142"/>
      <c r="C30" s="142"/>
      <c r="D30" s="92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</row>
    <row r="31" spans="1:18">
      <c r="B31" s="142"/>
      <c r="C31" s="142"/>
      <c r="D31" s="92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</row>
    <row r="32" spans="1:18">
      <c r="B32" s="142"/>
      <c r="C32" s="142"/>
      <c r="D32" s="92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</row>
    <row r="33" spans="2:18">
      <c r="B33" s="142"/>
      <c r="C33" s="142"/>
      <c r="D33" s="92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</row>
    <row r="34" spans="2:18">
      <c r="B34" s="142"/>
      <c r="C34" s="142"/>
      <c r="D34" s="92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</row>
    <row r="35" spans="2:18">
      <c r="B35" s="142"/>
      <c r="C35" s="142"/>
      <c r="D35" s="92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</row>
    <row r="36" spans="2:18">
      <c r="B36" s="142"/>
      <c r="C36" s="142"/>
      <c r="D36" s="92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</row>
    <row r="37" spans="2:18">
      <c r="B37" s="142"/>
      <c r="C37" s="142"/>
      <c r="D37" s="92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</row>
    <row r="38" spans="2:18">
      <c r="B38" s="142"/>
      <c r="C38" s="142"/>
      <c r="D38" s="92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</row>
    <row r="39" spans="2:18">
      <c r="B39" s="142"/>
      <c r="C39" s="142"/>
      <c r="D39" s="92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</row>
    <row r="40" spans="2:18">
      <c r="B40" s="142"/>
      <c r="C40" s="142"/>
      <c r="D40" s="92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</row>
    <row r="41" spans="2:18">
      <c r="B41" s="142"/>
      <c r="C41" s="142"/>
      <c r="D41" s="92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</row>
    <row r="42" spans="2:18">
      <c r="B42" s="142"/>
      <c r="C42" s="142"/>
      <c r="D42" s="92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</row>
    <row r="43" spans="2:18">
      <c r="B43" s="142"/>
      <c r="C43" s="142"/>
      <c r="D43" s="92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</row>
    <row r="44" spans="2:18">
      <c r="B44" s="142"/>
      <c r="C44" s="142"/>
      <c r="D44" s="92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</row>
    <row r="45" spans="2:18">
      <c r="B45" s="142"/>
      <c r="C45" s="142"/>
      <c r="D45" s="92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</row>
    <row r="46" spans="2:18">
      <c r="B46" s="142"/>
      <c r="C46" s="142"/>
      <c r="D46" s="92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</row>
    <row r="47" spans="2:18">
      <c r="B47" s="142"/>
      <c r="C47" s="142"/>
      <c r="D47" s="92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</row>
    <row r="48" spans="2:18">
      <c r="B48" s="142"/>
      <c r="C48" s="142"/>
      <c r="D48" s="92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</row>
    <row r="49" spans="2:18">
      <c r="B49" s="142"/>
      <c r="C49" s="142"/>
      <c r="D49" s="92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</row>
    <row r="50" spans="2:18">
      <c r="B50" s="142"/>
      <c r="C50" s="142"/>
      <c r="D50" s="92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</row>
    <row r="51" spans="2:18">
      <c r="B51" s="142"/>
      <c r="C51" s="142"/>
      <c r="D51" s="92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</row>
    <row r="52" spans="2:18">
      <c r="B52" s="142"/>
      <c r="C52" s="142"/>
      <c r="D52" s="92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</row>
    <row r="53" spans="2:18">
      <c r="B53" s="142"/>
      <c r="C53" s="142"/>
      <c r="D53" s="92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</row>
    <row r="54" spans="2:18">
      <c r="B54" s="142"/>
      <c r="C54" s="142"/>
      <c r="D54" s="92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</row>
    <row r="55" spans="2:18">
      <c r="B55" s="142"/>
      <c r="C55" s="142"/>
      <c r="D55" s="92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</row>
    <row r="56" spans="2:18">
      <c r="B56" s="142"/>
      <c r="C56" s="142"/>
      <c r="D56" s="92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</row>
    <row r="57" spans="2:18">
      <c r="B57" s="142"/>
      <c r="C57" s="142"/>
      <c r="D57" s="92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</row>
    <row r="58" spans="2:18">
      <c r="B58" s="142"/>
      <c r="C58" s="142"/>
      <c r="D58" s="92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</row>
    <row r="59" spans="2:18">
      <c r="B59" s="142"/>
      <c r="C59" s="142"/>
      <c r="D59" s="92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</row>
    <row r="60" spans="2:18">
      <c r="B60" s="142"/>
      <c r="C60" s="142"/>
      <c r="D60" s="92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</row>
    <row r="61" spans="2:18">
      <c r="B61" s="142"/>
      <c r="C61" s="142"/>
      <c r="D61" s="92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</row>
    <row r="62" spans="2:18">
      <c r="B62" s="142"/>
      <c r="C62" s="142"/>
      <c r="D62" s="92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</row>
    <row r="63" spans="2:18">
      <c r="B63" s="142"/>
      <c r="C63" s="142"/>
      <c r="D63" s="92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</row>
    <row r="64" spans="2:18">
      <c r="B64" s="142"/>
      <c r="C64" s="142"/>
      <c r="D64" s="92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</row>
    <row r="65" spans="2:18">
      <c r="B65" s="142"/>
      <c r="C65" s="142"/>
      <c r="D65" s="92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</row>
    <row r="66" spans="2:18">
      <c r="B66" s="142"/>
      <c r="C66" s="142"/>
      <c r="D66" s="92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</row>
    <row r="67" spans="2:18">
      <c r="B67" s="142"/>
      <c r="C67" s="142"/>
      <c r="D67" s="92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</row>
    <row r="68" spans="2:18">
      <c r="B68" s="142"/>
      <c r="C68" s="142"/>
      <c r="D68" s="92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46"/>
    </row>
    <row r="69" spans="2:18">
      <c r="B69" s="142"/>
      <c r="C69" s="142"/>
      <c r="D69" s="92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  <c r="R69" s="246"/>
    </row>
    <row r="70" spans="2:18">
      <c r="B70" s="142"/>
      <c r="C70" s="142"/>
      <c r="D70" s="92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</row>
    <row r="71" spans="2:18">
      <c r="B71" s="142"/>
      <c r="C71" s="142"/>
      <c r="D71" s="92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</row>
    <row r="72" spans="2:18">
      <c r="B72" s="142"/>
      <c r="C72" s="142"/>
      <c r="D72" s="92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</row>
    <row r="73" spans="2:18">
      <c r="B73" s="142"/>
      <c r="C73" s="142"/>
      <c r="D73" s="92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</row>
    <row r="74" spans="2:18">
      <c r="B74" s="142"/>
      <c r="C74" s="142"/>
      <c r="D74" s="92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</row>
    <row r="75" spans="2:18">
      <c r="B75" s="142"/>
      <c r="C75" s="142"/>
      <c r="D75" s="92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</row>
    <row r="76" spans="2:18">
      <c r="B76" s="142"/>
      <c r="C76" s="142"/>
      <c r="D76" s="92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</row>
    <row r="77" spans="2:18">
      <c r="B77" s="142"/>
      <c r="C77" s="142"/>
      <c r="D77" s="92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</row>
    <row r="78" spans="2:18">
      <c r="B78" s="142"/>
      <c r="C78" s="142"/>
      <c r="D78" s="92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</row>
    <row r="79" spans="2:18">
      <c r="B79" s="142"/>
      <c r="C79" s="142"/>
      <c r="D79" s="92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</row>
    <row r="80" spans="2:18">
      <c r="B80" s="142"/>
      <c r="C80" s="142"/>
      <c r="D80" s="92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</row>
    <row r="81" spans="2:18">
      <c r="B81" s="142"/>
      <c r="C81" s="142"/>
      <c r="D81" s="92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</row>
    <row r="82" spans="2:18">
      <c r="B82" s="142"/>
      <c r="C82" s="142"/>
      <c r="D82" s="92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</row>
    <row r="83" spans="2:18">
      <c r="B83" s="142"/>
      <c r="C83" s="142"/>
      <c r="D83" s="92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</row>
    <row r="84" spans="2:18">
      <c r="B84" s="142"/>
      <c r="C84" s="142"/>
      <c r="D84" s="92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</row>
    <row r="85" spans="2:18">
      <c r="B85" s="142"/>
      <c r="C85" s="142"/>
      <c r="D85" s="92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</row>
    <row r="86" spans="2:18">
      <c r="B86" s="142"/>
      <c r="C86" s="142"/>
      <c r="D86" s="92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</row>
    <row r="87" spans="2:18">
      <c r="B87" s="142"/>
      <c r="C87" s="142"/>
      <c r="D87" s="92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  <c r="R87" s="246"/>
    </row>
    <row r="88" spans="2:18">
      <c r="B88" s="142"/>
      <c r="C88" s="142"/>
      <c r="D88" s="92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46"/>
    </row>
    <row r="89" spans="2:18">
      <c r="B89" s="142"/>
      <c r="C89" s="142"/>
      <c r="D89" s="92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</row>
    <row r="90" spans="2:18">
      <c r="B90" s="142"/>
      <c r="C90" s="142"/>
      <c r="D90" s="92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  <c r="R90" s="246"/>
    </row>
    <row r="91" spans="2:18">
      <c r="B91" s="142"/>
      <c r="C91" s="142"/>
      <c r="D91" s="92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  <c r="R91" s="246"/>
    </row>
    <row r="92" spans="2:18">
      <c r="B92" s="142"/>
      <c r="C92" s="142"/>
      <c r="D92" s="92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</row>
    <row r="93" spans="2:18">
      <c r="B93" s="142"/>
      <c r="C93" s="142"/>
      <c r="D93" s="92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</row>
    <row r="94" spans="2:18">
      <c r="B94" s="142"/>
      <c r="C94" s="142"/>
      <c r="D94" s="92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</row>
    <row r="95" spans="2:18">
      <c r="B95" s="142"/>
      <c r="C95" s="142"/>
      <c r="D95" s="92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</row>
    <row r="96" spans="2:18">
      <c r="B96" s="142"/>
      <c r="C96" s="142"/>
      <c r="D96" s="92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  <c r="R96" s="246"/>
    </row>
    <row r="97" spans="2:18">
      <c r="B97" s="142"/>
      <c r="C97" s="142"/>
      <c r="D97" s="92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</row>
    <row r="98" spans="2:18">
      <c r="B98" s="142"/>
      <c r="C98" s="142"/>
      <c r="D98" s="92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  <c r="R98" s="246"/>
    </row>
    <row r="99" spans="2:18">
      <c r="B99" s="142"/>
      <c r="C99" s="142"/>
      <c r="D99" s="92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</row>
    <row r="100" spans="2:18">
      <c r="B100" s="142"/>
      <c r="C100" s="142"/>
      <c r="D100" s="92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</row>
    <row r="101" spans="2:18">
      <c r="B101" s="142"/>
      <c r="C101" s="142"/>
      <c r="D101" s="92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  <c r="R101" s="246"/>
    </row>
    <row r="102" spans="2:18">
      <c r="B102" s="142"/>
      <c r="C102" s="142"/>
      <c r="D102" s="92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  <c r="R102" s="246"/>
    </row>
    <row r="103" spans="2:18">
      <c r="B103" s="142"/>
      <c r="C103" s="142"/>
      <c r="D103" s="92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  <c r="R103" s="246"/>
    </row>
    <row r="104" spans="2:18">
      <c r="B104" s="142"/>
      <c r="C104" s="142"/>
      <c r="D104" s="92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  <c r="R104" s="246"/>
    </row>
    <row r="105" spans="2:18">
      <c r="B105" s="142"/>
      <c r="C105" s="142"/>
      <c r="D105" s="92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  <c r="R105" s="246"/>
    </row>
    <row r="106" spans="2:18">
      <c r="B106" s="142"/>
      <c r="C106" s="142"/>
      <c r="D106" s="92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246"/>
    </row>
    <row r="107" spans="2:18">
      <c r="B107" s="142"/>
      <c r="C107" s="142"/>
      <c r="D107" s="92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  <c r="R107" s="246"/>
    </row>
    <row r="108" spans="2:18">
      <c r="B108" s="142"/>
      <c r="C108" s="142"/>
      <c r="D108" s="92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</row>
    <row r="109" spans="2:18">
      <c r="B109" s="142"/>
      <c r="C109" s="142"/>
      <c r="D109" s="92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</row>
    <row r="110" spans="2:18">
      <c r="B110" s="142"/>
      <c r="C110" s="142"/>
      <c r="D110" s="92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R110" s="246"/>
    </row>
    <row r="111" spans="2:18">
      <c r="B111" s="142"/>
      <c r="C111" s="142"/>
      <c r="D111" s="92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</row>
    <row r="112" spans="2:18">
      <c r="B112" s="142"/>
      <c r="C112" s="142"/>
      <c r="D112" s="92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</row>
    <row r="113" spans="2:18">
      <c r="B113" s="142"/>
      <c r="C113" s="142"/>
      <c r="D113" s="92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  <c r="R113" s="246"/>
    </row>
    <row r="114" spans="2:18">
      <c r="B114" s="142"/>
      <c r="C114" s="142"/>
      <c r="D114" s="92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246"/>
    </row>
    <row r="115" spans="2:18">
      <c r="B115" s="142"/>
      <c r="C115" s="142"/>
      <c r="D115" s="92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  <c r="R115" s="246"/>
    </row>
    <row r="116" spans="2:18">
      <c r="B116" s="142"/>
      <c r="C116" s="142"/>
      <c r="D116" s="92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</row>
    <row r="117" spans="2:18">
      <c r="B117" s="142"/>
      <c r="C117" s="142"/>
      <c r="D117" s="92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  <c r="R117" s="246"/>
    </row>
    <row r="118" spans="2:18">
      <c r="B118" s="142"/>
      <c r="C118" s="142"/>
      <c r="D118" s="92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</row>
    <row r="119" spans="2:18">
      <c r="B119" s="142"/>
      <c r="C119" s="142"/>
      <c r="D119" s="92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</row>
    <row r="120" spans="2:18">
      <c r="B120" s="142"/>
      <c r="C120" s="142"/>
      <c r="D120" s="92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</row>
    <row r="121" spans="2:18">
      <c r="B121" s="142"/>
      <c r="C121" s="142"/>
      <c r="D121" s="92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</row>
    <row r="122" spans="2:18">
      <c r="B122" s="142"/>
      <c r="C122" s="142"/>
      <c r="D122" s="92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  <c r="R122" s="246"/>
    </row>
    <row r="123" spans="2:18">
      <c r="B123" s="142"/>
      <c r="C123" s="142"/>
      <c r="D123" s="92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  <c r="R123" s="246"/>
    </row>
    <row r="124" spans="2:18">
      <c r="B124" s="142"/>
      <c r="C124" s="142"/>
      <c r="D124" s="92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  <c r="R124" s="246"/>
    </row>
    <row r="125" spans="2:18">
      <c r="B125" s="142"/>
      <c r="C125" s="142"/>
      <c r="D125" s="92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  <c r="R125" s="246"/>
    </row>
    <row r="126" spans="2:18">
      <c r="B126" s="142"/>
      <c r="C126" s="142"/>
      <c r="D126" s="92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</row>
    <row r="127" spans="2:18">
      <c r="B127" s="142"/>
      <c r="C127" s="142"/>
      <c r="D127" s="92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</row>
    <row r="128" spans="2:18">
      <c r="B128" s="142"/>
      <c r="C128" s="142"/>
      <c r="D128" s="92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</row>
    <row r="129" spans="2:18">
      <c r="B129" s="142"/>
      <c r="C129" s="142"/>
      <c r="D129" s="92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</row>
    <row r="130" spans="2:18">
      <c r="B130" s="142"/>
      <c r="C130" s="142"/>
      <c r="D130" s="92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</row>
    <row r="131" spans="2:18">
      <c r="B131" s="142"/>
      <c r="C131" s="142"/>
      <c r="D131" s="92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</row>
    <row r="132" spans="2:18">
      <c r="B132" s="142"/>
      <c r="C132" s="142"/>
      <c r="D132" s="92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</row>
    <row r="133" spans="2:18">
      <c r="B133" s="142"/>
      <c r="C133" s="142"/>
      <c r="D133" s="92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  <c r="R133" s="246"/>
    </row>
    <row r="134" spans="2:18">
      <c r="B134" s="142"/>
      <c r="C134" s="142"/>
      <c r="D134" s="92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</row>
    <row r="135" spans="2:18">
      <c r="B135" s="142"/>
      <c r="C135" s="142"/>
      <c r="D135" s="92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  <c r="R135" s="246"/>
    </row>
    <row r="136" spans="2:18">
      <c r="B136" s="142"/>
      <c r="C136" s="142"/>
      <c r="D136" s="92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  <c r="R136" s="246"/>
    </row>
    <row r="137" spans="2:18">
      <c r="B137" s="142"/>
      <c r="C137" s="142"/>
      <c r="D137" s="92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  <c r="R137" s="246"/>
    </row>
    <row r="138" spans="2:18">
      <c r="B138" s="142"/>
      <c r="C138" s="142"/>
      <c r="D138" s="92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  <c r="R138" s="246"/>
    </row>
    <row r="139" spans="2:18">
      <c r="B139" s="142"/>
      <c r="C139" s="142"/>
      <c r="D139" s="92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</row>
    <row r="140" spans="2:18">
      <c r="B140" s="142"/>
      <c r="C140" s="142"/>
      <c r="D140" s="92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  <c r="R140" s="246"/>
    </row>
    <row r="141" spans="2:18">
      <c r="B141" s="142"/>
      <c r="C141" s="142"/>
      <c r="D141" s="92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  <c r="R141" s="246"/>
    </row>
    <row r="142" spans="2:18">
      <c r="B142" s="142"/>
      <c r="C142" s="142"/>
      <c r="D142" s="92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  <c r="R142" s="246"/>
    </row>
    <row r="143" spans="2:18">
      <c r="B143" s="142"/>
      <c r="C143" s="142"/>
      <c r="D143" s="92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  <c r="R143" s="246"/>
    </row>
    <row r="144" spans="2:18">
      <c r="B144" s="142"/>
      <c r="C144" s="142"/>
      <c r="D144" s="92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  <c r="R144" s="246"/>
    </row>
    <row r="145" spans="2:18">
      <c r="B145" s="142"/>
      <c r="C145" s="142"/>
      <c r="D145" s="92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  <c r="R145" s="246"/>
    </row>
    <row r="146" spans="2:18">
      <c r="B146" s="142"/>
      <c r="C146" s="142"/>
      <c r="D146" s="92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</row>
    <row r="147" spans="2:18">
      <c r="B147" s="142"/>
      <c r="C147" s="142"/>
      <c r="D147" s="92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</row>
    <row r="148" spans="2:18">
      <c r="B148" s="142"/>
      <c r="C148" s="142"/>
      <c r="D148" s="92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</row>
    <row r="149" spans="2:18">
      <c r="B149" s="142"/>
      <c r="C149" s="142"/>
      <c r="D149" s="92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</row>
    <row r="150" spans="2:18">
      <c r="B150" s="142"/>
      <c r="C150" s="142"/>
      <c r="D150" s="92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</row>
    <row r="151" spans="2:18">
      <c r="B151" s="142"/>
      <c r="C151" s="142"/>
      <c r="D151" s="92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</row>
    <row r="152" spans="2:18">
      <c r="B152" s="142"/>
      <c r="C152" s="142"/>
      <c r="D152" s="92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</row>
    <row r="153" spans="2:18">
      <c r="B153" s="142"/>
      <c r="C153" s="142"/>
      <c r="D153" s="92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</row>
    <row r="154" spans="2:18">
      <c r="B154" s="142"/>
      <c r="C154" s="142"/>
      <c r="D154" s="92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  <c r="R154" s="246"/>
    </row>
    <row r="155" spans="2:18">
      <c r="B155" s="142"/>
      <c r="C155" s="142"/>
      <c r="D155" s="92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  <c r="R155" s="246"/>
    </row>
    <row r="156" spans="2:18">
      <c r="B156" s="142"/>
      <c r="C156" s="142"/>
      <c r="D156" s="92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  <c r="R156" s="246"/>
    </row>
    <row r="157" spans="2:18">
      <c r="B157" s="142"/>
      <c r="C157" s="142"/>
      <c r="D157" s="92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  <c r="R157" s="246"/>
    </row>
    <row r="158" spans="2:18">
      <c r="B158" s="142"/>
      <c r="C158" s="142"/>
      <c r="D158" s="92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</row>
    <row r="159" spans="2:18">
      <c r="B159" s="142"/>
      <c r="C159" s="142"/>
      <c r="D159" s="92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  <c r="R159" s="246"/>
    </row>
    <row r="160" spans="2:18">
      <c r="B160" s="142"/>
      <c r="C160" s="142"/>
      <c r="D160" s="92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  <c r="R160" s="246"/>
    </row>
    <row r="161" spans="2:18">
      <c r="B161" s="142"/>
      <c r="C161" s="142"/>
      <c r="D161" s="92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  <c r="R161" s="246"/>
    </row>
    <row r="162" spans="2:18">
      <c r="B162" s="142"/>
      <c r="C162" s="142"/>
      <c r="D162" s="92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  <c r="R162" s="246"/>
    </row>
    <row r="163" spans="2:18">
      <c r="B163" s="142"/>
      <c r="C163" s="142"/>
      <c r="D163" s="92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</row>
    <row r="164" spans="2:18">
      <c r="B164" s="142"/>
      <c r="C164" s="142"/>
      <c r="D164" s="92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</row>
    <row r="165" spans="2:18">
      <c r="B165" s="142"/>
      <c r="C165" s="142"/>
      <c r="D165" s="92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</row>
    <row r="166" spans="2:18">
      <c r="B166" s="142"/>
      <c r="C166" s="142"/>
      <c r="D166" s="92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</row>
    <row r="167" spans="2:18">
      <c r="B167" s="142"/>
      <c r="C167" s="142"/>
      <c r="D167" s="92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  <c r="R167" s="246"/>
    </row>
    <row r="168" spans="2:18">
      <c r="B168" s="142"/>
      <c r="C168" s="142"/>
      <c r="D168" s="92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  <c r="R168" s="246"/>
    </row>
    <row r="169" spans="2:18">
      <c r="B169" s="142"/>
      <c r="C169" s="142"/>
      <c r="D169" s="92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  <c r="R169" s="246"/>
    </row>
    <row r="170" spans="2:18">
      <c r="B170" s="142"/>
      <c r="C170" s="142"/>
      <c r="D170" s="92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  <c r="R170" s="246"/>
    </row>
    <row r="171" spans="2:18">
      <c r="B171" s="142"/>
      <c r="C171" s="142"/>
      <c r="D171" s="92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  <c r="R171" s="246"/>
    </row>
    <row r="172" spans="2:18">
      <c r="B172" s="142"/>
      <c r="C172" s="142"/>
      <c r="D172" s="92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  <c r="R172" s="246"/>
    </row>
    <row r="173" spans="2:18">
      <c r="B173" s="142"/>
      <c r="C173" s="142"/>
      <c r="D173" s="92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  <c r="R173" s="246"/>
    </row>
    <row r="174" spans="2:18">
      <c r="B174" s="142"/>
      <c r="C174" s="142"/>
      <c r="D174" s="92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  <c r="R174" s="246"/>
    </row>
    <row r="175" spans="2:18">
      <c r="B175" s="142"/>
      <c r="C175" s="142"/>
      <c r="D175" s="92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  <c r="R175" s="246"/>
    </row>
    <row r="176" spans="2:18">
      <c r="B176" s="142"/>
      <c r="C176" s="142"/>
      <c r="D176" s="92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  <c r="R176" s="246"/>
    </row>
    <row r="177" spans="2:18">
      <c r="B177" s="142"/>
      <c r="C177" s="142"/>
      <c r="D177" s="92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  <c r="R177" s="246"/>
    </row>
    <row r="178" spans="2:18">
      <c r="B178" s="142"/>
      <c r="C178" s="142"/>
      <c r="D178" s="92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  <c r="R178" s="246"/>
    </row>
    <row r="179" spans="2:18">
      <c r="B179" s="142"/>
      <c r="C179" s="142"/>
      <c r="D179" s="92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  <c r="R179" s="246"/>
    </row>
    <row r="180" spans="2:18">
      <c r="B180" s="142"/>
      <c r="C180" s="142"/>
      <c r="D180" s="92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  <c r="R180" s="246"/>
    </row>
    <row r="181" spans="2:18">
      <c r="B181" s="142"/>
      <c r="C181" s="142"/>
      <c r="D181" s="92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  <c r="R181" s="246"/>
    </row>
    <row r="182" spans="2:18">
      <c r="B182" s="142"/>
      <c r="C182" s="142"/>
      <c r="D182" s="92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  <c r="R182" s="246"/>
    </row>
    <row r="183" spans="2:18">
      <c r="B183" s="142"/>
      <c r="C183" s="142"/>
      <c r="D183" s="92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  <c r="R183" s="246"/>
    </row>
    <row r="184" spans="2:18">
      <c r="B184" s="142"/>
      <c r="C184" s="142"/>
      <c r="D184" s="92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  <c r="R184" s="246"/>
    </row>
    <row r="185" spans="2:18">
      <c r="B185" s="142"/>
      <c r="C185" s="142"/>
      <c r="D185" s="92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  <c r="R185" s="246"/>
    </row>
    <row r="186" spans="2:18">
      <c r="B186" s="142"/>
      <c r="C186" s="142"/>
      <c r="D186" s="92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  <c r="R186" s="246"/>
    </row>
    <row r="187" spans="2:18">
      <c r="B187" s="142"/>
      <c r="C187" s="142"/>
      <c r="D187" s="92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  <c r="R187" s="246"/>
    </row>
    <row r="188" spans="2:18">
      <c r="B188" s="142"/>
      <c r="C188" s="142"/>
      <c r="D188" s="92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  <c r="R188" s="246"/>
    </row>
    <row r="189" spans="2:18">
      <c r="B189" s="142"/>
      <c r="C189" s="142"/>
      <c r="D189" s="92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  <c r="R189" s="246"/>
    </row>
    <row r="190" spans="2:18">
      <c r="B190" s="142"/>
      <c r="C190" s="142"/>
      <c r="D190" s="92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  <c r="R190" s="246"/>
    </row>
    <row r="191" spans="2:18">
      <c r="B191" s="142"/>
      <c r="C191" s="142"/>
      <c r="D191" s="92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  <c r="R191" s="246"/>
    </row>
    <row r="192" spans="2:18">
      <c r="B192" s="142"/>
      <c r="C192" s="142"/>
      <c r="D192" s="92"/>
      <c r="E192" s="246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  <c r="R192" s="246"/>
    </row>
    <row r="193" spans="2:18">
      <c r="B193" s="142"/>
      <c r="C193" s="142"/>
      <c r="D193" s="92"/>
      <c r="E193" s="246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  <c r="R193" s="246"/>
    </row>
    <row r="194" spans="2:18">
      <c r="B194" s="142"/>
      <c r="C194" s="142"/>
      <c r="D194" s="92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  <c r="R194" s="246"/>
    </row>
    <row r="195" spans="2:18">
      <c r="B195" s="142"/>
      <c r="C195" s="142"/>
      <c r="D195" s="92"/>
      <c r="E195" s="246"/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  <c r="R195" s="246"/>
    </row>
    <row r="196" spans="2:18">
      <c r="B196" s="142"/>
      <c r="C196" s="142"/>
      <c r="D196" s="92"/>
      <c r="E196" s="246"/>
      <c r="F196" s="246"/>
      <c r="G196" s="246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  <c r="R196" s="246"/>
    </row>
    <row r="197" spans="2:18">
      <c r="B197" s="142"/>
      <c r="C197" s="142"/>
      <c r="D197" s="92"/>
      <c r="E197" s="246"/>
      <c r="F197" s="246"/>
      <c r="G197" s="246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  <c r="R197" s="246"/>
    </row>
    <row r="198" spans="2:18">
      <c r="B198" s="142"/>
      <c r="C198" s="142"/>
      <c r="D198" s="92"/>
      <c r="E198" s="246"/>
      <c r="F198" s="246"/>
      <c r="G198" s="246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  <c r="R198" s="246"/>
    </row>
    <row r="199" spans="2:18">
      <c r="B199" s="142"/>
      <c r="C199" s="142"/>
      <c r="D199" s="92"/>
      <c r="E199" s="246"/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  <c r="R199" s="246"/>
    </row>
    <row r="200" spans="2:18">
      <c r="B200" s="142"/>
      <c r="C200" s="142"/>
      <c r="D200" s="92"/>
      <c r="E200" s="246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  <c r="R200" s="246"/>
    </row>
    <row r="201" spans="2:18">
      <c r="B201" s="142"/>
      <c r="C201" s="142"/>
      <c r="D201" s="92"/>
      <c r="E201" s="246"/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  <c r="R201" s="246"/>
    </row>
    <row r="202" spans="2:18">
      <c r="B202" s="142"/>
      <c r="C202" s="142"/>
      <c r="D202" s="92"/>
      <c r="E202" s="246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  <c r="R202" s="246"/>
    </row>
    <row r="203" spans="2:18">
      <c r="B203" s="142"/>
      <c r="C203" s="142"/>
      <c r="D203" s="92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  <c r="R203" s="246"/>
    </row>
    <row r="204" spans="2:18">
      <c r="B204" s="142"/>
      <c r="C204" s="142"/>
      <c r="D204" s="92"/>
      <c r="E204" s="246"/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  <c r="R204" s="246"/>
    </row>
    <row r="205" spans="2:18">
      <c r="B205" s="142"/>
      <c r="C205" s="142"/>
      <c r="D205" s="92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  <c r="R205" s="246"/>
    </row>
    <row r="206" spans="2:18">
      <c r="B206" s="142"/>
      <c r="C206" s="142"/>
      <c r="D206" s="92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  <c r="R206" s="246"/>
    </row>
    <row r="207" spans="2:18">
      <c r="B207" s="142"/>
      <c r="C207" s="142"/>
      <c r="D207" s="92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  <c r="R207" s="246"/>
    </row>
    <row r="208" spans="2:18">
      <c r="B208" s="142"/>
      <c r="C208" s="142"/>
      <c r="D208" s="92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  <c r="R208" s="246"/>
    </row>
    <row r="209" spans="2:18">
      <c r="B209" s="142"/>
      <c r="C209" s="142"/>
      <c r="D209" s="92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  <c r="R209" s="246"/>
    </row>
    <row r="210" spans="2:18">
      <c r="B210" s="142"/>
      <c r="C210" s="142"/>
      <c r="D210" s="92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  <c r="R210" s="246"/>
    </row>
    <row r="211" spans="2:18">
      <c r="B211" s="142"/>
      <c r="C211" s="142"/>
      <c r="D211" s="92"/>
      <c r="E211" s="246"/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  <c r="R211" s="246"/>
    </row>
    <row r="212" spans="2:18">
      <c r="B212" s="142"/>
      <c r="C212" s="142"/>
      <c r="D212" s="92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  <c r="R212" s="246"/>
    </row>
    <row r="213" spans="2:18">
      <c r="B213" s="142"/>
      <c r="C213" s="142"/>
      <c r="D213" s="92"/>
      <c r="E213" s="246"/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  <c r="R213" s="246"/>
    </row>
    <row r="214" spans="2:18">
      <c r="B214" s="142"/>
      <c r="C214" s="142"/>
      <c r="D214" s="92"/>
      <c r="E214" s="246"/>
      <c r="F214" s="246"/>
      <c r="G214" s="246"/>
      <c r="H214" s="246"/>
      <c r="I214" s="246"/>
      <c r="J214" s="246"/>
      <c r="K214" s="246"/>
      <c r="L214" s="246"/>
      <c r="M214" s="246"/>
      <c r="N214" s="246"/>
      <c r="O214" s="246"/>
      <c r="P214" s="246"/>
      <c r="Q214" s="246"/>
      <c r="R214" s="246"/>
    </row>
    <row r="215" spans="2:18">
      <c r="B215" s="142"/>
      <c r="C215" s="142"/>
      <c r="D215" s="92"/>
      <c r="E215" s="246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  <c r="R215" s="246"/>
    </row>
    <row r="216" spans="2:18">
      <c r="B216" s="142"/>
      <c r="C216" s="142"/>
      <c r="D216" s="92"/>
      <c r="E216" s="246"/>
      <c r="F216" s="246"/>
      <c r="G216" s="246"/>
      <c r="H216" s="246"/>
      <c r="I216" s="246"/>
      <c r="J216" s="246"/>
      <c r="K216" s="246"/>
      <c r="L216" s="246"/>
      <c r="M216" s="246"/>
      <c r="N216" s="246"/>
      <c r="O216" s="246"/>
      <c r="P216" s="246"/>
      <c r="Q216" s="246"/>
      <c r="R216" s="246"/>
    </row>
    <row r="217" spans="2:18">
      <c r="B217" s="142"/>
      <c r="C217" s="142"/>
      <c r="D217" s="92"/>
      <c r="E217" s="246"/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  <c r="R217" s="246"/>
    </row>
    <row r="218" spans="2:18">
      <c r="B218" s="142"/>
      <c r="C218" s="142"/>
      <c r="D218" s="92"/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  <c r="R218" s="246"/>
    </row>
    <row r="219" spans="2:18">
      <c r="B219" s="142"/>
      <c r="C219" s="142"/>
      <c r="D219" s="92"/>
      <c r="E219" s="246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  <c r="R219" s="246"/>
    </row>
    <row r="220" spans="2:18">
      <c r="B220" s="142"/>
      <c r="C220" s="142"/>
      <c r="D220" s="92"/>
      <c r="E220" s="246"/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  <c r="R220" s="246"/>
    </row>
    <row r="221" spans="2:18">
      <c r="B221" s="142"/>
      <c r="C221" s="142"/>
      <c r="D221" s="92"/>
      <c r="E221" s="246"/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  <c r="R221" s="246"/>
    </row>
    <row r="222" spans="2:18">
      <c r="B222" s="142"/>
      <c r="C222" s="142"/>
      <c r="D222" s="92"/>
      <c r="E222" s="246"/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  <c r="R222" s="246"/>
    </row>
    <row r="223" spans="2:18">
      <c r="B223" s="142"/>
      <c r="C223" s="142"/>
      <c r="D223" s="92"/>
      <c r="E223" s="246"/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  <c r="R223" s="246"/>
    </row>
    <row r="224" spans="2:18">
      <c r="B224" s="142"/>
      <c r="C224" s="142"/>
      <c r="D224" s="92"/>
      <c r="E224" s="246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  <c r="R224" s="246"/>
    </row>
    <row r="225" spans="2:18">
      <c r="B225" s="142"/>
      <c r="C225" s="142"/>
      <c r="D225" s="92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  <c r="R225" s="246"/>
    </row>
    <row r="226" spans="2:18">
      <c r="B226" s="142"/>
      <c r="C226" s="142"/>
      <c r="D226" s="92"/>
      <c r="E226" s="246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  <c r="R226" s="246"/>
    </row>
    <row r="227" spans="2:18">
      <c r="B227" s="142"/>
      <c r="C227" s="142"/>
      <c r="D227" s="92"/>
      <c r="E227" s="246"/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  <c r="R227" s="246"/>
    </row>
    <row r="228" spans="2:18">
      <c r="B228" s="142"/>
      <c r="C228" s="142"/>
      <c r="D228" s="92"/>
      <c r="E228" s="246"/>
      <c r="F228" s="246"/>
      <c r="G228" s="246"/>
      <c r="H228" s="246"/>
      <c r="I228" s="246"/>
      <c r="J228" s="246"/>
      <c r="K228" s="246"/>
      <c r="L228" s="246"/>
      <c r="M228" s="246"/>
      <c r="N228" s="246"/>
      <c r="O228" s="246"/>
      <c r="P228" s="246"/>
      <c r="Q228" s="246"/>
      <c r="R228" s="246"/>
    </row>
    <row r="229" spans="2:18">
      <c r="B229" s="142"/>
      <c r="C229" s="142"/>
      <c r="D229" s="92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  <c r="R229" s="246"/>
    </row>
    <row r="230" spans="2:18">
      <c r="B230" s="142"/>
      <c r="C230" s="142"/>
      <c r="D230" s="92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  <c r="R230" s="246"/>
    </row>
    <row r="231" spans="2:18">
      <c r="B231" s="142"/>
      <c r="C231" s="142"/>
      <c r="D231" s="92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  <c r="R231" s="246"/>
    </row>
    <row r="232" spans="2:18">
      <c r="B232" s="142"/>
      <c r="C232" s="142"/>
      <c r="D232" s="92"/>
      <c r="E232" s="246"/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6"/>
      <c r="R232" s="24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11">
    <tabColor indexed="12"/>
    <outlinePr applyStyles="1" summaryBelow="0"/>
    <pageSetUpPr fitToPage="1"/>
  </sheetPr>
  <dimension ref="A2:S183"/>
  <sheetViews>
    <sheetView topLeftCell="A84" workbookViewId="0">
      <selection activeCell="A112" sqref="A112"/>
    </sheetView>
  </sheetViews>
  <sheetFormatPr baseColWidth="10" defaultColWidth="9.1640625" defaultRowHeight="14" outlineLevelRow="3"/>
  <cols>
    <col min="1" max="1" width="54.33203125" style="9" customWidth="1"/>
    <col min="2" max="2" width="14.33203125" style="163" customWidth="1"/>
    <col min="3" max="3" width="15.5" style="163" customWidth="1"/>
    <col min="4" max="4" width="10.33203125" style="103" customWidth="1"/>
    <col min="5" max="16384" width="9.1640625" style="9"/>
  </cols>
  <sheetData>
    <row r="2" spans="1:19" ht="19">
      <c r="A2" s="4" t="s">
        <v>318</v>
      </c>
      <c r="B2" s="3"/>
      <c r="C2" s="3"/>
      <c r="D2" s="3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9">
      <c r="A3" s="1" t="s">
        <v>319</v>
      </c>
      <c r="B3" s="1"/>
      <c r="C3" s="1"/>
      <c r="D3" s="1"/>
    </row>
    <row r="4" spans="1:19">
      <c r="B4" s="142"/>
      <c r="C4" s="142"/>
      <c r="D4" s="92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</row>
    <row r="5" spans="1:19" s="82" customFormat="1">
      <c r="B5" s="215"/>
      <c r="C5" s="215"/>
      <c r="D5" s="82" t="s">
        <v>304</v>
      </c>
    </row>
    <row r="6" spans="1:19" s="154" customFormat="1">
      <c r="A6" s="144"/>
      <c r="B6" s="43" t="s">
        <v>50</v>
      </c>
      <c r="C6" s="43" t="s">
        <v>68</v>
      </c>
      <c r="D6" s="22" t="s">
        <v>180</v>
      </c>
    </row>
    <row r="7" spans="1:19" s="121" customFormat="1" ht="16">
      <c r="A7" s="269" t="s">
        <v>214</v>
      </c>
      <c r="B7" s="95">
        <f>B$8+B$78</f>
        <v>93.320295901530017</v>
      </c>
      <c r="C7" s="95">
        <f>C$8+C$78</f>
        <v>2730.0759245751406</v>
      </c>
      <c r="D7" s="53">
        <f>D$8+D$78</f>
        <v>0.99999899999999997</v>
      </c>
    </row>
    <row r="8" spans="1:19" s="172" customFormat="1" ht="15">
      <c r="A8" s="270" t="s">
        <v>320</v>
      </c>
      <c r="B8" s="20">
        <f>B$9+B$46</f>
        <v>82.246535786510009</v>
      </c>
      <c r="C8" s="20">
        <f>C$9+C$46</f>
        <v>2406.1141797857804</v>
      </c>
      <c r="D8" s="126">
        <f>D$9+D$46</f>
        <v>0.88133499999999998</v>
      </c>
    </row>
    <row r="9" spans="1:19" s="212" customFormat="1" ht="15" outlineLevel="1">
      <c r="A9" s="271" t="s">
        <v>280</v>
      </c>
      <c r="B9" s="86">
        <f>B$10+B$44</f>
        <v>34.786270808360001</v>
      </c>
      <c r="C9" s="86">
        <f>C$10+C$44</f>
        <v>1017.6688738765204</v>
      </c>
      <c r="D9" s="152">
        <f>D$10+D$44</f>
        <v>0.37275899999999995</v>
      </c>
    </row>
    <row r="10" spans="1:19" s="25" customFormat="1" ht="15" outlineLevel="2">
      <c r="A10" s="272" t="s">
        <v>217</v>
      </c>
      <c r="B10" s="188">
        <f>SUM(B$11:B$43)</f>
        <v>34.722981058089999</v>
      </c>
      <c r="C10" s="188">
        <f>SUM(C$11:C$43)</f>
        <v>1015.8173385613004</v>
      </c>
      <c r="D10" s="138">
        <f>SUM(D$11:D$43)</f>
        <v>0.37208099999999994</v>
      </c>
    </row>
    <row r="11" spans="1:19" outlineLevel="3">
      <c r="A11" s="273" t="s">
        <v>321</v>
      </c>
      <c r="B11" s="227">
        <v>2.7801650321600002</v>
      </c>
      <c r="C11" s="227">
        <v>81.333449999999999</v>
      </c>
      <c r="D11" s="244">
        <v>2.9791999999999999E-2</v>
      </c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</row>
    <row r="12" spans="1:19" outlineLevel="3">
      <c r="A12" s="274" t="s">
        <v>219</v>
      </c>
      <c r="B12" s="223">
        <v>0.59931840477999998</v>
      </c>
      <c r="C12" s="223">
        <v>17.533000000000001</v>
      </c>
      <c r="D12" s="167">
        <v>6.4219999999999998E-3</v>
      </c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9" outlineLevel="3">
      <c r="A13" s="274" t="s">
        <v>220</v>
      </c>
      <c r="B13" s="223">
        <v>2.5162570424099999</v>
      </c>
      <c r="C13" s="223">
        <v>73.612848150000005</v>
      </c>
      <c r="D13" s="167">
        <v>2.6963999999999998E-2</v>
      </c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</row>
    <row r="14" spans="1:19" outlineLevel="3">
      <c r="A14" s="274" t="s">
        <v>221</v>
      </c>
      <c r="B14" s="223">
        <v>1.2476542390800001</v>
      </c>
      <c r="C14" s="223">
        <v>36.5</v>
      </c>
      <c r="D14" s="167">
        <v>1.337E-2</v>
      </c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</row>
    <row r="15" spans="1:19" outlineLevel="3">
      <c r="A15" s="274" t="s">
        <v>222</v>
      </c>
      <c r="B15" s="223">
        <v>0.98103227149000005</v>
      </c>
      <c r="C15" s="223">
        <v>28.700001</v>
      </c>
      <c r="D15" s="167">
        <v>1.0513E-2</v>
      </c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9" outlineLevel="3">
      <c r="A16" s="274" t="s">
        <v>223</v>
      </c>
      <c r="B16" s="223">
        <v>1.6031502414500001</v>
      </c>
      <c r="C16" s="223">
        <v>46.9</v>
      </c>
      <c r="D16" s="167">
        <v>1.7179E-2</v>
      </c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</row>
    <row r="17" spans="1:17" outlineLevel="3">
      <c r="A17" s="274" t="s">
        <v>224</v>
      </c>
      <c r="B17" s="223">
        <v>4.0028151522800002</v>
      </c>
      <c r="C17" s="223">
        <v>117.101957</v>
      </c>
      <c r="D17" s="167">
        <v>4.2893000000000001E-2</v>
      </c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</row>
    <row r="18" spans="1:17" outlineLevel="3">
      <c r="A18" s="274" t="s">
        <v>225</v>
      </c>
      <c r="B18" s="223">
        <v>0.41352881056000002</v>
      </c>
      <c r="C18" s="223">
        <v>12.097744</v>
      </c>
      <c r="D18" s="167">
        <v>4.431E-3</v>
      </c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</row>
    <row r="19" spans="1:17" outlineLevel="3">
      <c r="A19" s="274" t="s">
        <v>226</v>
      </c>
      <c r="B19" s="223">
        <v>0.41352881056000002</v>
      </c>
      <c r="C19" s="223">
        <v>12.097744</v>
      </c>
      <c r="D19" s="167">
        <v>4.431E-3</v>
      </c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</row>
    <row r="20" spans="1:17" outlineLevel="3">
      <c r="A20" s="274" t="s">
        <v>227</v>
      </c>
      <c r="B20" s="223">
        <v>2.7893008094299998</v>
      </c>
      <c r="C20" s="223">
        <v>81.600716249900003</v>
      </c>
      <c r="D20" s="167">
        <v>2.989E-2</v>
      </c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</row>
    <row r="21" spans="1:17" outlineLevel="3">
      <c r="A21" s="274" t="s">
        <v>322</v>
      </c>
      <c r="B21" s="223">
        <v>0.54821879411999996</v>
      </c>
      <c r="C21" s="223">
        <v>16.038086</v>
      </c>
      <c r="D21" s="167">
        <v>5.875E-3</v>
      </c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</row>
    <row r="22" spans="1:17" outlineLevel="3">
      <c r="A22" s="274" t="s">
        <v>229</v>
      </c>
      <c r="B22" s="223">
        <v>0.41352881056000002</v>
      </c>
      <c r="C22" s="223">
        <v>12.097744</v>
      </c>
      <c r="D22" s="167">
        <v>4.431E-3</v>
      </c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</row>
    <row r="23" spans="1:17" outlineLevel="3">
      <c r="A23" s="274" t="s">
        <v>230</v>
      </c>
      <c r="B23" s="223">
        <v>1.2756866061200001</v>
      </c>
      <c r="C23" s="223">
        <v>37.320084092800002</v>
      </c>
      <c r="D23" s="167">
        <v>1.367E-2</v>
      </c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7" outlineLevel="3">
      <c r="A24" s="274" t="s">
        <v>231</v>
      </c>
      <c r="B24" s="223">
        <v>0.41352881056000002</v>
      </c>
      <c r="C24" s="223">
        <v>12.097744</v>
      </c>
      <c r="D24" s="167">
        <v>4.431E-3</v>
      </c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7" outlineLevel="3">
      <c r="A25" s="274" t="s">
        <v>232</v>
      </c>
      <c r="B25" s="223">
        <v>0.41352881056000002</v>
      </c>
      <c r="C25" s="223">
        <v>12.097744</v>
      </c>
      <c r="D25" s="167">
        <v>4.431E-3</v>
      </c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</row>
    <row r="26" spans="1:17" outlineLevel="3">
      <c r="A26" s="274" t="s">
        <v>233</v>
      </c>
      <c r="B26" s="223">
        <v>0.41352881056000002</v>
      </c>
      <c r="C26" s="223">
        <v>12.097744</v>
      </c>
      <c r="D26" s="167">
        <v>4.431E-3</v>
      </c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1:17" outlineLevel="3">
      <c r="A27" s="274" t="s">
        <v>234</v>
      </c>
      <c r="B27" s="223">
        <v>0.41352881056000002</v>
      </c>
      <c r="C27" s="223">
        <v>12.097744</v>
      </c>
      <c r="D27" s="167">
        <v>4.431E-3</v>
      </c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7" outlineLevel="3">
      <c r="A28" s="274" t="s">
        <v>235</v>
      </c>
      <c r="B28" s="223">
        <v>0.41352881056000002</v>
      </c>
      <c r="C28" s="223">
        <v>12.097744</v>
      </c>
      <c r="D28" s="167">
        <v>4.431E-3</v>
      </c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</row>
    <row r="29" spans="1:17" outlineLevel="3">
      <c r="A29" s="274" t="s">
        <v>236</v>
      </c>
      <c r="B29" s="223">
        <v>0.41352881056000002</v>
      </c>
      <c r="C29" s="223">
        <v>12.097744</v>
      </c>
      <c r="D29" s="167">
        <v>4.431E-3</v>
      </c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7" outlineLevel="3">
      <c r="A30" s="274" t="s">
        <v>237</v>
      </c>
      <c r="B30" s="223">
        <v>0.41352881056000002</v>
      </c>
      <c r="C30" s="223">
        <v>12.097744</v>
      </c>
      <c r="D30" s="167">
        <v>4.431E-3</v>
      </c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</row>
    <row r="31" spans="1:17" outlineLevel="3">
      <c r="A31" s="274" t="s">
        <v>238</v>
      </c>
      <c r="B31" s="223">
        <v>0.41352881056000002</v>
      </c>
      <c r="C31" s="223">
        <v>12.097744</v>
      </c>
      <c r="D31" s="167">
        <v>4.431E-3</v>
      </c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</row>
    <row r="32" spans="1:17" outlineLevel="3">
      <c r="A32" s="274" t="s">
        <v>323</v>
      </c>
      <c r="B32" s="223">
        <v>0.41352881056000002</v>
      </c>
      <c r="C32" s="223">
        <v>12.097744</v>
      </c>
      <c r="D32" s="167">
        <v>4.431E-3</v>
      </c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</row>
    <row r="33" spans="1:17" outlineLevel="3">
      <c r="A33" s="274" t="s">
        <v>324</v>
      </c>
      <c r="B33" s="223">
        <v>0.41352881056000002</v>
      </c>
      <c r="C33" s="223">
        <v>12.097744</v>
      </c>
      <c r="D33" s="167">
        <v>4.431E-3</v>
      </c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1:17" outlineLevel="3">
      <c r="A34" s="274" t="s">
        <v>241</v>
      </c>
      <c r="B34" s="223">
        <v>4.1156526550000003E-2</v>
      </c>
      <c r="C34" s="223">
        <v>1.2040300686000001</v>
      </c>
      <c r="D34" s="167">
        <v>4.4099999999999999E-4</v>
      </c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1:17" outlineLevel="3">
      <c r="A35" s="274" t="s">
        <v>242</v>
      </c>
      <c r="B35" s="223">
        <v>2.7654922423100001</v>
      </c>
      <c r="C35" s="223">
        <v>80.904199000000006</v>
      </c>
      <c r="D35" s="167">
        <v>2.9634000000000001E-2</v>
      </c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1:17" outlineLevel="3">
      <c r="A36" s="274" t="s">
        <v>325</v>
      </c>
      <c r="B36" s="223">
        <v>0.41352904984</v>
      </c>
      <c r="C36" s="223">
        <v>12.097751000000001</v>
      </c>
      <c r="D36" s="167">
        <v>4.431E-3</v>
      </c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1:17" outlineLevel="3">
      <c r="A37" s="274" t="s">
        <v>244</v>
      </c>
      <c r="B37" s="223">
        <v>1.4408306642399999</v>
      </c>
      <c r="C37" s="223">
        <v>42.151356999999997</v>
      </c>
      <c r="D37" s="167">
        <v>1.5440000000000001E-2</v>
      </c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1:17" outlineLevel="3">
      <c r="A38" s="274" t="s">
        <v>326</v>
      </c>
      <c r="B38" s="223">
        <v>1.79347015374</v>
      </c>
      <c r="C38" s="223">
        <v>52.467790000000001</v>
      </c>
      <c r="D38" s="167">
        <v>1.9217999999999999E-2</v>
      </c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1:17" outlineLevel="3">
      <c r="A39" s="274" t="s">
        <v>327</v>
      </c>
      <c r="B39" s="223">
        <v>1.1970404616100001</v>
      </c>
      <c r="C39" s="223">
        <v>35.019298999999997</v>
      </c>
      <c r="D39" s="167">
        <v>1.2827E-2</v>
      </c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</row>
    <row r="40" spans="1:17" outlineLevel="3">
      <c r="A40" s="274" t="s">
        <v>247</v>
      </c>
      <c r="B40" s="223">
        <v>1.4042231216000001</v>
      </c>
      <c r="C40" s="223">
        <v>41.080407000000001</v>
      </c>
      <c r="D40" s="167">
        <v>1.5047E-2</v>
      </c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</row>
    <row r="41" spans="1:17" outlineLevel="3">
      <c r="A41" s="274" t="s">
        <v>248</v>
      </c>
      <c r="B41" s="223">
        <v>0.73429377643000004</v>
      </c>
      <c r="C41" s="223">
        <v>21.481691000000001</v>
      </c>
      <c r="D41" s="167">
        <v>7.8689999999999993E-3</v>
      </c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1:17" outlineLevel="3">
      <c r="A42" s="274" t="s">
        <v>249</v>
      </c>
      <c r="B42" s="223">
        <v>0.59819038859999996</v>
      </c>
      <c r="C42" s="223">
        <v>17.5</v>
      </c>
      <c r="D42" s="167">
        <v>6.4099999999999999E-3</v>
      </c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1:17" outlineLevel="3">
      <c r="A43" s="274" t="s">
        <v>250</v>
      </c>
      <c r="B43" s="223">
        <v>0.61528154257000001</v>
      </c>
      <c r="C43" s="223">
        <v>18</v>
      </c>
      <c r="D43" s="167">
        <v>6.5929999999999999E-3</v>
      </c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1:17" ht="15" outlineLevel="2">
      <c r="A44" s="275" t="s">
        <v>251</v>
      </c>
      <c r="B44" s="104">
        <f>SUM(B$45:B$45)</f>
        <v>6.328975027E-2</v>
      </c>
      <c r="C44" s="104">
        <f>SUM(C$45:C$45)</f>
        <v>1.85153531522</v>
      </c>
      <c r="D44" s="51">
        <f>SUM(D$45:D$45)</f>
        <v>6.78E-4</v>
      </c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1:17" outlineLevel="3">
      <c r="A45" s="274" t="s">
        <v>328</v>
      </c>
      <c r="B45" s="223">
        <v>6.328975027E-2</v>
      </c>
      <c r="C45" s="223">
        <v>1.85153531522</v>
      </c>
      <c r="D45" s="167">
        <v>6.78E-4</v>
      </c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1:17" ht="15" outlineLevel="1">
      <c r="A46" s="276" t="s">
        <v>253</v>
      </c>
      <c r="B46" s="130">
        <f>B$47+B$55+B$63+B$68+B$76</f>
        <v>47.460264978150001</v>
      </c>
      <c r="C46" s="130">
        <f>C$47+C$55+C$63+C$68+C$76</f>
        <v>1388.44530590926</v>
      </c>
      <c r="D46" s="67">
        <f>D$47+D$55+D$63+D$68+D$76</f>
        <v>0.50857600000000003</v>
      </c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1:17" ht="15" outlineLevel="2">
      <c r="A47" s="275" t="s">
        <v>329</v>
      </c>
      <c r="B47" s="104">
        <f>SUM(B$48:B$54)</f>
        <v>16.89663323077</v>
      </c>
      <c r="C47" s="104">
        <f>SUM(C$48:C$54)</f>
        <v>494.30931550290006</v>
      </c>
      <c r="D47" s="51">
        <f>SUM(D$48:D$54)</f>
        <v>0.18105999999999997</v>
      </c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1:17" outlineLevel="3">
      <c r="A48" s="84" t="s">
        <v>100</v>
      </c>
      <c r="B48" s="223">
        <v>2.2677021600000001E-3</v>
      </c>
      <c r="C48" s="223">
        <v>6.6341399999999995E-2</v>
      </c>
      <c r="D48" s="167">
        <v>2.4000000000000001E-5</v>
      </c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</row>
    <row r="49" spans="1:17" outlineLevel="3">
      <c r="A49" s="274" t="s">
        <v>256</v>
      </c>
      <c r="B49" s="223">
        <v>0.37736928695999999</v>
      </c>
      <c r="C49" s="223">
        <v>11.039900752859999</v>
      </c>
      <c r="D49" s="167">
        <v>4.0439999999999999E-3</v>
      </c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</row>
    <row r="50" spans="1:17" outlineLevel="3">
      <c r="A50" s="274" t="s">
        <v>257</v>
      </c>
      <c r="B50" s="223">
        <v>1.00370570211</v>
      </c>
      <c r="C50" s="223">
        <v>29.363309944680001</v>
      </c>
      <c r="D50" s="167">
        <v>1.0755000000000001E-2</v>
      </c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1:17" outlineLevel="3">
      <c r="A51" s="274" t="s">
        <v>255</v>
      </c>
      <c r="B51" s="223">
        <v>5.0002832687799996</v>
      </c>
      <c r="C51" s="223">
        <v>146.28278700000001</v>
      </c>
      <c r="D51" s="167">
        <v>5.3581999999999998E-2</v>
      </c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</row>
    <row r="52" spans="1:17" outlineLevel="3">
      <c r="A52" s="274" t="s">
        <v>258</v>
      </c>
      <c r="B52" s="223">
        <v>6.0839284407600003</v>
      </c>
      <c r="C52" s="223">
        <v>177.98471814151</v>
      </c>
      <c r="D52" s="167">
        <v>6.5194000000000002E-2</v>
      </c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</row>
    <row r="53" spans="1:17" outlineLevel="3">
      <c r="A53" s="274" t="s">
        <v>259</v>
      </c>
      <c r="B53" s="223">
        <v>4.3706181309699996</v>
      </c>
      <c r="C53" s="223">
        <v>127.8619963598</v>
      </c>
      <c r="D53" s="167">
        <v>4.6835000000000002E-2</v>
      </c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1:17" outlineLevel="3">
      <c r="A54" s="274" t="s">
        <v>260</v>
      </c>
      <c r="B54" s="223">
        <v>5.846069903E-2</v>
      </c>
      <c r="C54" s="223">
        <v>1.71026190405</v>
      </c>
      <c r="D54" s="167">
        <v>6.2600000000000004E-4</v>
      </c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1:17" ht="15" outlineLevel="2">
      <c r="A55" s="275" t="s">
        <v>261</v>
      </c>
      <c r="B55" s="104">
        <f>SUM(B$56:B$62)</f>
        <v>1.4994826430700001</v>
      </c>
      <c r="C55" s="104">
        <f>SUM(C$56:C$62)</f>
        <v>43.867214774570002</v>
      </c>
      <c r="D55" s="51">
        <f>SUM(D$56:D$62)</f>
        <v>1.6069E-2</v>
      </c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1:17" outlineLevel="3">
      <c r="A56" s="274" t="s">
        <v>262</v>
      </c>
      <c r="B56" s="223">
        <v>2.0614518120000001E-2</v>
      </c>
      <c r="C56" s="223">
        <v>0.60307566617999997</v>
      </c>
      <c r="D56" s="167">
        <v>2.2100000000000001E-4</v>
      </c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1:17" outlineLevel="3">
      <c r="A57" s="274" t="s">
        <v>263</v>
      </c>
      <c r="B57" s="223">
        <v>0.28676396308000002</v>
      </c>
      <c r="C57" s="223">
        <v>8.3892510634799997</v>
      </c>
      <c r="D57" s="167">
        <v>3.0730000000000002E-3</v>
      </c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1:17" outlineLevel="3">
      <c r="A58" s="274" t="s">
        <v>264</v>
      </c>
      <c r="B58" s="223">
        <v>4.3734220300000001E-2</v>
      </c>
      <c r="C58" s="223">
        <v>1.2794402414499999</v>
      </c>
      <c r="D58" s="167">
        <v>4.6900000000000002E-4</v>
      </c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1:17" outlineLevel="3">
      <c r="A59" s="274" t="s">
        <v>265</v>
      </c>
      <c r="B59" s="223">
        <v>0.60585586000000002</v>
      </c>
      <c r="C59" s="223">
        <v>17.724252598709999</v>
      </c>
      <c r="D59" s="167">
        <v>6.4920000000000004E-3</v>
      </c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1:17" outlineLevel="3">
      <c r="A60" s="274" t="s">
        <v>266</v>
      </c>
      <c r="B60" s="223">
        <v>4.7255449999999998E-4</v>
      </c>
      <c r="C60" s="223">
        <v>1.382453464E-2</v>
      </c>
      <c r="D60" s="167">
        <v>5.0000000000000004E-6</v>
      </c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1:17" outlineLevel="3">
      <c r="A61" s="274" t="s">
        <v>267</v>
      </c>
      <c r="B61" s="223">
        <v>4.2903527320000003E-2</v>
      </c>
      <c r="C61" s="223">
        <v>1.25513840146</v>
      </c>
      <c r="D61" s="167">
        <v>4.6000000000000001E-4</v>
      </c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1:17" outlineLevel="3">
      <c r="A62" s="274" t="s">
        <v>268</v>
      </c>
      <c r="B62" s="223">
        <v>0.49913799975000001</v>
      </c>
      <c r="C62" s="223">
        <v>14.602232268650001</v>
      </c>
      <c r="D62" s="167">
        <v>5.3489999999999996E-3</v>
      </c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1:17" ht="15" outlineLevel="2">
      <c r="A63" s="275" t="s">
        <v>269</v>
      </c>
      <c r="B63" s="104">
        <f>SUM(B$64:B$67)</f>
        <v>1.8267697136600001</v>
      </c>
      <c r="C63" s="104">
        <f>SUM(C$64:C$67)</f>
        <v>53.441965296500001</v>
      </c>
      <c r="D63" s="51">
        <f>SUM(D$64:D$67)</f>
        <v>1.9577000000000001E-2</v>
      </c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1:17" outlineLevel="3">
      <c r="A64" s="84" t="s">
        <v>59</v>
      </c>
      <c r="B64" s="223">
        <v>0.73700320285999998</v>
      </c>
      <c r="C64" s="223">
        <v>21.560955</v>
      </c>
      <c r="D64" s="167">
        <v>7.8980000000000005E-3</v>
      </c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1:17" outlineLevel="3">
      <c r="A65" s="84" t="s">
        <v>75</v>
      </c>
      <c r="B65" s="223">
        <v>5.7972900000000002E-5</v>
      </c>
      <c r="C65" s="223">
        <v>1.6959913499999999E-3</v>
      </c>
      <c r="D65" s="167">
        <v>9.9999999999999995E-7</v>
      </c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1:17" outlineLevel="3">
      <c r="A66" s="84" t="s">
        <v>164</v>
      </c>
      <c r="B66" s="223">
        <v>0.29783750176000001</v>
      </c>
      <c r="C66" s="223">
        <v>8.7132063299499993</v>
      </c>
      <c r="D66" s="167">
        <v>3.192E-3</v>
      </c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1:17" outlineLevel="3">
      <c r="A67" s="84" t="s">
        <v>45</v>
      </c>
      <c r="B67" s="223">
        <v>0.79187103613999998</v>
      </c>
      <c r="C67" s="223">
        <v>23.166107975199999</v>
      </c>
      <c r="D67" s="167">
        <v>8.4860000000000005E-3</v>
      </c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1:17" ht="15" outlineLevel="2">
      <c r="A68" s="275" t="s">
        <v>270</v>
      </c>
      <c r="B68" s="104">
        <f>SUM(B$69:B$75)</f>
        <v>22.81179493306</v>
      </c>
      <c r="C68" s="104">
        <f>SUM(C$69:C$75)</f>
        <v>667.35677958700001</v>
      </c>
      <c r="D68" s="51">
        <f>SUM(D$69:D$75)</f>
        <v>0.24444600000000002</v>
      </c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1:17" outlineLevel="3">
      <c r="A69" s="274" t="s">
        <v>271</v>
      </c>
      <c r="B69" s="223">
        <v>3</v>
      </c>
      <c r="C69" s="223">
        <v>87.764700000000005</v>
      </c>
      <c r="D69" s="167">
        <v>3.2147000000000002E-2</v>
      </c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1:17" outlineLevel="3">
      <c r="A70" s="274" t="s">
        <v>272</v>
      </c>
      <c r="B70" s="223">
        <v>7.5606299999999997</v>
      </c>
      <c r="C70" s="223">
        <v>221.18547458699999</v>
      </c>
      <c r="D70" s="167">
        <v>8.1018000000000007E-2</v>
      </c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1:17" outlineLevel="3">
      <c r="A71" s="274" t="s">
        <v>273</v>
      </c>
      <c r="B71" s="223">
        <v>3</v>
      </c>
      <c r="C71" s="223">
        <v>87.764700000000005</v>
      </c>
      <c r="D71" s="167">
        <v>3.2147000000000002E-2</v>
      </c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1:17" outlineLevel="3">
      <c r="A72" s="274" t="s">
        <v>274</v>
      </c>
      <c r="B72" s="223">
        <v>2.35</v>
      </c>
      <c r="C72" s="223">
        <v>68.749015</v>
      </c>
      <c r="D72" s="167">
        <v>2.5182E-2</v>
      </c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1:17" outlineLevel="3">
      <c r="A73" s="274" t="s">
        <v>275</v>
      </c>
      <c r="B73" s="223">
        <v>1.13385108136</v>
      </c>
      <c r="C73" s="223">
        <v>33.170699999999997</v>
      </c>
      <c r="D73" s="167">
        <v>1.2149999999999999E-2</v>
      </c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1:17" outlineLevel="3">
      <c r="A74" s="274" t="s">
        <v>276</v>
      </c>
      <c r="B74" s="223">
        <v>4.0173138517</v>
      </c>
      <c r="C74" s="223">
        <v>117.526115</v>
      </c>
      <c r="D74" s="167">
        <v>4.3048999999999997E-2</v>
      </c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1:17" outlineLevel="3">
      <c r="A75" s="274" t="s">
        <v>277</v>
      </c>
      <c r="B75" s="223">
        <v>1.75</v>
      </c>
      <c r="C75" s="223">
        <v>51.196075</v>
      </c>
      <c r="D75" s="167">
        <v>1.8752999999999999E-2</v>
      </c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1:17" ht="15" outlineLevel="2">
      <c r="A76" s="275" t="s">
        <v>278</v>
      </c>
      <c r="B76" s="104">
        <f>SUM(B$77:B$77)</f>
        <v>4.4255844575900003</v>
      </c>
      <c r="C76" s="104">
        <f>SUM(C$77:C$77)</f>
        <v>129.47003074828999</v>
      </c>
      <c r="D76" s="51">
        <f>SUM(D$77:D$77)</f>
        <v>4.7424000000000001E-2</v>
      </c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1:17" outlineLevel="3">
      <c r="A77" s="274" t="s">
        <v>259</v>
      </c>
      <c r="B77" s="223">
        <v>4.4255844575900003</v>
      </c>
      <c r="C77" s="223">
        <v>129.47003074828999</v>
      </c>
      <c r="D77" s="167">
        <v>4.7424000000000001E-2</v>
      </c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1:17" ht="15">
      <c r="A78" s="277" t="s">
        <v>279</v>
      </c>
      <c r="B78" s="107">
        <f>B$79+B$96</f>
        <v>11.073760115020001</v>
      </c>
      <c r="C78" s="107">
        <f>C$79+C$96</f>
        <v>323.96174478935995</v>
      </c>
      <c r="D78" s="40">
        <f>D$79+D$96</f>
        <v>0.11866399999999999</v>
      </c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1:17" ht="15" outlineLevel="1">
      <c r="A79" s="276" t="s">
        <v>280</v>
      </c>
      <c r="B79" s="130">
        <f>B$80+B$86+B$94</f>
        <v>1.6994165007099999</v>
      </c>
      <c r="C79" s="130">
        <f>C$80+C$86+C$94</f>
        <v>49.716259787169996</v>
      </c>
      <c r="D79" s="67">
        <f>D$80+D$86+D$94</f>
        <v>1.821E-2</v>
      </c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1:17" ht="15" outlineLevel="2">
      <c r="A80" s="275" t="s">
        <v>281</v>
      </c>
      <c r="B80" s="104">
        <f>SUM(B$81:B$85)</f>
        <v>0.57865234881999994</v>
      </c>
      <c r="C80" s="104">
        <f>SUM(C$81:C$85)</f>
        <v>16.928416599999998</v>
      </c>
      <c r="D80" s="51">
        <f>SUM(D$81:D$85)</f>
        <v>6.2009999999999999E-3</v>
      </c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1:17" outlineLevel="3">
      <c r="A81" s="274" t="s">
        <v>282</v>
      </c>
      <c r="B81" s="223">
        <v>3.9650999999999999E-7</v>
      </c>
      <c r="C81" s="223">
        <v>1.1600000000000001E-5</v>
      </c>
      <c r="D81" s="167">
        <v>0</v>
      </c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1:17" outlineLevel="3">
      <c r="A82" s="274" t="s">
        <v>283</v>
      </c>
      <c r="B82" s="223">
        <v>0.11878352002000001</v>
      </c>
      <c r="C82" s="223">
        <v>3.4750000000000001</v>
      </c>
      <c r="D82" s="167">
        <v>1.273E-3</v>
      </c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1:17" outlineLevel="3">
      <c r="A83" s="274" t="s">
        <v>284</v>
      </c>
      <c r="B83" s="223">
        <v>0.29331838427000001</v>
      </c>
      <c r="C83" s="223">
        <v>8.5809999999999995</v>
      </c>
      <c r="D83" s="167">
        <v>3.143E-3</v>
      </c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1:17" outlineLevel="3">
      <c r="A84" s="274" t="s">
        <v>285</v>
      </c>
      <c r="B84" s="223">
        <v>9.8185432180000004E-2</v>
      </c>
      <c r="C84" s="223">
        <v>2.8724050000000001</v>
      </c>
      <c r="D84" s="167">
        <v>1.052E-3</v>
      </c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1:17" outlineLevel="3">
      <c r="A85" s="274" t="s">
        <v>286</v>
      </c>
      <c r="B85" s="223">
        <v>6.8364615840000004E-2</v>
      </c>
      <c r="C85" s="223">
        <v>2</v>
      </c>
      <c r="D85" s="167">
        <v>7.3300000000000004E-4</v>
      </c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1:17" ht="15" outlineLevel="2">
      <c r="A86" s="275" t="s">
        <v>251</v>
      </c>
      <c r="B86" s="104">
        <f>SUM(B$87:B$93)</f>
        <v>1.1207315197500001</v>
      </c>
      <c r="C86" s="104">
        <f>SUM(C$87:C$93)</f>
        <v>32.78688853717</v>
      </c>
      <c r="D86" s="51">
        <f>SUM(D$87:D$93)</f>
        <v>1.2009000000000001E-2</v>
      </c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1:17" outlineLevel="3">
      <c r="A87" s="274" t="s">
        <v>287</v>
      </c>
      <c r="B87" s="223">
        <v>0.14903538363999999</v>
      </c>
      <c r="C87" s="223">
        <v>4.3600152450499996</v>
      </c>
      <c r="D87" s="167">
        <v>1.5969999999999999E-3</v>
      </c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1:17" outlineLevel="3">
      <c r="A88" s="274" t="s">
        <v>288</v>
      </c>
      <c r="B88" s="223">
        <v>1.2999999999999999E-2</v>
      </c>
      <c r="C88" s="223">
        <v>0.38031369999999998</v>
      </c>
      <c r="D88" s="167">
        <v>1.3899999999999999E-4</v>
      </c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1:17" outlineLevel="3">
      <c r="A89" s="274" t="s">
        <v>289</v>
      </c>
      <c r="B89" s="223">
        <v>0.01</v>
      </c>
      <c r="C89" s="223">
        <v>0.292549</v>
      </c>
      <c r="D89" s="167">
        <v>1.07E-4</v>
      </c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1:17" outlineLevel="3">
      <c r="A90" s="84" t="s">
        <v>290</v>
      </c>
      <c r="B90" s="223">
        <v>1.4E-2</v>
      </c>
      <c r="C90" s="223">
        <v>0.4095686</v>
      </c>
      <c r="D90" s="167">
        <v>1.4999999999999999E-4</v>
      </c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1:17" outlineLevel="3">
      <c r="A91" s="274" t="s">
        <v>291</v>
      </c>
      <c r="B91" s="223">
        <v>0.37308581829999998</v>
      </c>
      <c r="C91" s="223">
        <v>10.914588305980001</v>
      </c>
      <c r="D91" s="167">
        <v>3.9979999999999998E-3</v>
      </c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1:17" outlineLevel="3">
      <c r="A92" s="274" t="s">
        <v>292</v>
      </c>
      <c r="B92" s="223">
        <v>0.42574368216000003</v>
      </c>
      <c r="C92" s="223">
        <v>12.455088847080001</v>
      </c>
      <c r="D92" s="167">
        <v>4.5620000000000001E-3</v>
      </c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1:17" outlineLevel="3">
      <c r="A93" s="84" t="s">
        <v>293</v>
      </c>
      <c r="B93" s="223">
        <v>0.13586663565000001</v>
      </c>
      <c r="C93" s="223">
        <v>3.9747648390600001</v>
      </c>
      <c r="D93" s="167">
        <v>1.456E-3</v>
      </c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1:17" ht="15" outlineLevel="2">
      <c r="A94" s="275" t="s">
        <v>330</v>
      </c>
      <c r="B94" s="104">
        <f>SUM(B$95:B$95)</f>
        <v>3.2632139999999998E-5</v>
      </c>
      <c r="C94" s="104">
        <f>SUM(C$95:C$95)</f>
        <v>9.5465000000000003E-4</v>
      </c>
      <c r="D94" s="51">
        <f>SUM(D$95:D$95)</f>
        <v>0</v>
      </c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1:17" outlineLevel="3">
      <c r="A95" s="274" t="s">
        <v>294</v>
      </c>
      <c r="B95" s="223">
        <v>3.2632139999999998E-5</v>
      </c>
      <c r="C95" s="223">
        <v>9.5465000000000003E-4</v>
      </c>
      <c r="D95" s="167">
        <v>0</v>
      </c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1:17" ht="15" outlineLevel="1">
      <c r="A96" s="276" t="s">
        <v>253</v>
      </c>
      <c r="B96" s="130">
        <f>B$97+B$103+B$104+B$108+B$111</f>
        <v>9.3743436143099999</v>
      </c>
      <c r="C96" s="130">
        <f>C$97+C$103+C$104+C$108+C$111</f>
        <v>274.24548500218998</v>
      </c>
      <c r="D96" s="67">
        <f>D$97+D$103+D$104+D$108+D$111</f>
        <v>0.10045399999999999</v>
      </c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1:17" ht="15" outlineLevel="2">
      <c r="A97" s="275" t="s">
        <v>329</v>
      </c>
      <c r="B97" s="104">
        <f>SUM(B$98:B$102)</f>
        <v>6.6971638549500003</v>
      </c>
      <c r="C97" s="104">
        <f>SUM(C$98:C$102)</f>
        <v>195.92485886006</v>
      </c>
      <c r="D97" s="51">
        <f>SUM(D$98:D$102)</f>
        <v>7.1764999999999995E-2</v>
      </c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1:17" outlineLevel="3">
      <c r="A98" s="274" t="s">
        <v>295</v>
      </c>
      <c r="B98" s="223">
        <v>0.34015532441000002</v>
      </c>
      <c r="C98" s="223">
        <v>9.9512099999999997</v>
      </c>
      <c r="D98" s="167">
        <v>3.6449999999999998E-3</v>
      </c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1:17" outlineLevel="3">
      <c r="A99" s="274" t="s">
        <v>256</v>
      </c>
      <c r="B99" s="223">
        <v>0.34449035626000002</v>
      </c>
      <c r="C99" s="223">
        <v>10.078030923269999</v>
      </c>
      <c r="D99" s="167">
        <v>3.6909999999999998E-3</v>
      </c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1:17" outlineLevel="3">
      <c r="A100" s="274" t="s">
        <v>257</v>
      </c>
      <c r="B100" s="223">
        <v>6.0819772000000001E-2</v>
      </c>
      <c r="C100" s="223">
        <v>1.779276348</v>
      </c>
      <c r="D100" s="167">
        <v>6.5200000000000002E-4</v>
      </c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1:17" outlineLevel="3">
      <c r="A101" s="274" t="s">
        <v>258</v>
      </c>
      <c r="B101" s="223">
        <v>0.46823055755999998</v>
      </c>
      <c r="C101" s="223">
        <v>13.69803813837</v>
      </c>
      <c r="D101" s="167">
        <v>5.0169999999999998E-3</v>
      </c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1:17" outlineLevel="3">
      <c r="A102" s="274" t="s">
        <v>259</v>
      </c>
      <c r="B102" s="223">
        <v>5.4834678447199998</v>
      </c>
      <c r="C102" s="223">
        <v>160.41830345042001</v>
      </c>
      <c r="D102" s="167">
        <v>5.876E-2</v>
      </c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1:17" ht="15" outlineLevel="2">
      <c r="A103" s="275" t="s">
        <v>261</v>
      </c>
      <c r="B103" s="104"/>
      <c r="C103" s="104"/>
      <c r="D103" s="51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1:17" ht="15" outlineLevel="2">
      <c r="A104" s="275" t="s">
        <v>269</v>
      </c>
      <c r="B104" s="104">
        <f>SUM(B$105:B$107)</f>
        <v>1.0379815422699998</v>
      </c>
      <c r="C104" s="104">
        <f>SUM(C$105:C$107)</f>
        <v>30.366046220949997</v>
      </c>
      <c r="D104" s="51">
        <f>SUM(D$105:D$107)</f>
        <v>1.1123000000000001E-2</v>
      </c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1:17" outlineLevel="3">
      <c r="A105" s="84" t="s">
        <v>145</v>
      </c>
      <c r="B105" s="223">
        <v>0.19512634276999999</v>
      </c>
      <c r="C105" s="223">
        <v>5.7084016451000004</v>
      </c>
      <c r="D105" s="167">
        <v>2.091E-3</v>
      </c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1:17" outlineLevel="3">
      <c r="A106" s="84" t="s">
        <v>45</v>
      </c>
      <c r="B106" s="223">
        <v>1.7855199499999998E-2</v>
      </c>
      <c r="C106" s="223">
        <v>0.52235207584999999</v>
      </c>
      <c r="D106" s="167">
        <v>1.9100000000000001E-4</v>
      </c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1:17" outlineLevel="3">
      <c r="A107" s="84" t="s">
        <v>297</v>
      </c>
      <c r="B107" s="223">
        <v>0.82499999999999996</v>
      </c>
      <c r="C107" s="223">
        <v>24.135292499999998</v>
      </c>
      <c r="D107" s="167">
        <v>8.8409999999999999E-3</v>
      </c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1:17" ht="15" outlineLevel="2">
      <c r="A108" s="275" t="s">
        <v>298</v>
      </c>
      <c r="B108" s="104">
        <f>SUM(B$109:B$110)</f>
        <v>1.5249999999999999</v>
      </c>
      <c r="C108" s="104">
        <f>SUM(C$109:C$110)</f>
        <v>44.613722499999994</v>
      </c>
      <c r="D108" s="51">
        <f>SUM(D$109:D$110)</f>
        <v>1.6341999999999999E-2</v>
      </c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1:17" outlineLevel="3">
      <c r="A109" s="274" t="s">
        <v>299</v>
      </c>
      <c r="B109" s="223">
        <v>0.7</v>
      </c>
      <c r="C109" s="223">
        <v>20.478429999999999</v>
      </c>
      <c r="D109" s="167">
        <v>7.5009999999999999E-3</v>
      </c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1:17" outlineLevel="3">
      <c r="A110" s="274" t="s">
        <v>300</v>
      </c>
      <c r="B110" s="223">
        <v>0.82499999999999996</v>
      </c>
      <c r="C110" s="223">
        <v>24.135292499999998</v>
      </c>
      <c r="D110" s="167">
        <v>8.8409999999999999E-3</v>
      </c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1:17" ht="15" outlineLevel="2">
      <c r="A111" s="275" t="s">
        <v>278</v>
      </c>
      <c r="B111" s="104">
        <f>SUM(B$112:B$112)</f>
        <v>0.11419821709</v>
      </c>
      <c r="C111" s="104">
        <f>SUM(C$112:C$112)</f>
        <v>3.34085742118</v>
      </c>
      <c r="D111" s="51">
        <f>SUM(D$112:D$112)</f>
        <v>1.224E-3</v>
      </c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1:17" outlineLevel="3">
      <c r="A112" s="274" t="s">
        <v>259</v>
      </c>
      <c r="B112" s="223">
        <v>0.11419821709</v>
      </c>
      <c r="C112" s="223">
        <v>3.34085742118</v>
      </c>
      <c r="D112" s="167">
        <v>1.224E-3</v>
      </c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2:17">
      <c r="B113" s="142"/>
      <c r="C113" s="142"/>
      <c r="D113" s="92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2:17">
      <c r="B114" s="142"/>
      <c r="C114" s="142"/>
      <c r="D114" s="92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2:17">
      <c r="B115" s="142"/>
      <c r="C115" s="142"/>
      <c r="D115" s="92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2:17">
      <c r="B116" s="142"/>
      <c r="C116" s="142"/>
      <c r="D116" s="92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2:17">
      <c r="B117" s="142"/>
      <c r="C117" s="142"/>
      <c r="D117" s="92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2:17">
      <c r="B118" s="142"/>
      <c r="C118" s="142"/>
      <c r="D118" s="92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2:17">
      <c r="B119" s="142"/>
      <c r="C119" s="142"/>
      <c r="D119" s="92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2:17">
      <c r="B120" s="142"/>
      <c r="C120" s="142"/>
      <c r="D120" s="92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2:17">
      <c r="B121" s="142"/>
      <c r="C121" s="142"/>
      <c r="D121" s="92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2:17">
      <c r="B122" s="142"/>
      <c r="C122" s="142"/>
      <c r="D122" s="92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2:17">
      <c r="B123" s="142"/>
      <c r="C123" s="142"/>
      <c r="D123" s="92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2:17">
      <c r="B124" s="142"/>
      <c r="C124" s="142"/>
      <c r="D124" s="92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2:17">
      <c r="B125" s="142"/>
      <c r="C125" s="142"/>
      <c r="D125" s="92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</row>
    <row r="126" spans="2:17">
      <c r="B126" s="142"/>
      <c r="C126" s="142"/>
      <c r="D126" s="92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</row>
    <row r="127" spans="2:17">
      <c r="B127" s="142"/>
      <c r="C127" s="142"/>
      <c r="D127" s="92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</row>
    <row r="128" spans="2:17">
      <c r="B128" s="142"/>
      <c r="C128" s="142"/>
      <c r="D128" s="92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142"/>
      <c r="C129" s="142"/>
      <c r="D129" s="92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142"/>
      <c r="C130" s="142"/>
      <c r="D130" s="92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142"/>
      <c r="C131" s="142"/>
      <c r="D131" s="92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142"/>
      <c r="C132" s="142"/>
      <c r="D132" s="92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142"/>
      <c r="C133" s="142"/>
      <c r="D133" s="92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142"/>
      <c r="C134" s="142"/>
      <c r="D134" s="92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142"/>
      <c r="C135" s="142"/>
      <c r="D135" s="92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142"/>
      <c r="C136" s="142"/>
      <c r="D136" s="92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142"/>
      <c r="C137" s="142"/>
      <c r="D137" s="92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142"/>
      <c r="C138" s="142"/>
      <c r="D138" s="92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142"/>
      <c r="C139" s="142"/>
      <c r="D139" s="92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142"/>
      <c r="C140" s="142"/>
      <c r="D140" s="92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142"/>
      <c r="C141" s="142"/>
      <c r="D141" s="92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142"/>
      <c r="C142" s="142"/>
      <c r="D142" s="92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142"/>
      <c r="C143" s="142"/>
      <c r="D143" s="92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142"/>
      <c r="C144" s="142"/>
      <c r="D144" s="92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142"/>
      <c r="C145" s="142"/>
      <c r="D145" s="92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142"/>
      <c r="C146" s="142"/>
      <c r="D146" s="92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142"/>
      <c r="C147" s="142"/>
      <c r="D147" s="92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142"/>
      <c r="C148" s="142"/>
      <c r="D148" s="92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142"/>
      <c r="C149" s="142"/>
      <c r="D149" s="92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142"/>
      <c r="C150" s="142"/>
      <c r="D150" s="92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142"/>
      <c r="C151" s="142"/>
      <c r="D151" s="92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142"/>
      <c r="C152" s="142"/>
      <c r="D152" s="92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142"/>
      <c r="C153" s="142"/>
      <c r="D153" s="92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142"/>
      <c r="C154" s="142"/>
      <c r="D154" s="92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142"/>
      <c r="C155" s="142"/>
      <c r="D155" s="92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142"/>
      <c r="C156" s="142"/>
      <c r="D156" s="92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142"/>
      <c r="C157" s="142"/>
      <c r="D157" s="92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142"/>
      <c r="C158" s="142"/>
      <c r="D158" s="92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142"/>
      <c r="C159" s="142"/>
      <c r="D159" s="92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142"/>
      <c r="C160" s="142"/>
      <c r="D160" s="92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142"/>
      <c r="C161" s="142"/>
      <c r="D161" s="92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142"/>
      <c r="C162" s="142"/>
      <c r="D162" s="92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142"/>
      <c r="C163" s="142"/>
      <c r="D163" s="92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142"/>
      <c r="C164" s="142"/>
      <c r="D164" s="92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142"/>
      <c r="C165" s="142"/>
      <c r="D165" s="92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142"/>
      <c r="C166" s="142"/>
      <c r="D166" s="92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142"/>
      <c r="C167" s="142"/>
      <c r="D167" s="92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142"/>
      <c r="C168" s="142"/>
      <c r="D168" s="92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</row>
    <row r="169" spans="2:17">
      <c r="B169" s="142"/>
      <c r="C169" s="142"/>
      <c r="D169" s="92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</row>
    <row r="170" spans="2:17">
      <c r="B170" s="142"/>
      <c r="C170" s="142"/>
      <c r="D170" s="92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</row>
    <row r="171" spans="2:17">
      <c r="B171" s="142"/>
      <c r="C171" s="142"/>
      <c r="D171" s="92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</row>
    <row r="172" spans="2:17">
      <c r="B172" s="142"/>
      <c r="C172" s="142"/>
      <c r="D172" s="92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</row>
    <row r="173" spans="2:17">
      <c r="B173" s="142"/>
      <c r="C173" s="142"/>
      <c r="D173" s="92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</row>
    <row r="174" spans="2:17">
      <c r="B174" s="142"/>
      <c r="C174" s="142"/>
      <c r="D174" s="92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</row>
    <row r="175" spans="2:17">
      <c r="B175" s="142"/>
      <c r="C175" s="142"/>
      <c r="D175" s="92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</row>
    <row r="176" spans="2:17">
      <c r="B176" s="142"/>
      <c r="C176" s="142"/>
      <c r="D176" s="92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</row>
    <row r="177" spans="2:17">
      <c r="B177" s="142"/>
      <c r="C177" s="142"/>
      <c r="D177" s="92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</row>
    <row r="178" spans="2:17">
      <c r="B178" s="142"/>
      <c r="C178" s="142"/>
      <c r="D178" s="92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</row>
    <row r="179" spans="2:17">
      <c r="B179" s="142"/>
      <c r="C179" s="142"/>
      <c r="D179" s="92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</row>
    <row r="180" spans="2:17">
      <c r="B180" s="142"/>
      <c r="C180" s="142"/>
      <c r="D180" s="92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</row>
    <row r="181" spans="2:17">
      <c r="B181" s="142"/>
      <c r="C181" s="142"/>
      <c r="D181" s="92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</row>
    <row r="182" spans="2:17">
      <c r="B182" s="142"/>
      <c r="C182" s="142"/>
      <c r="D182" s="92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</row>
    <row r="183" spans="2:17">
      <c r="B183" s="142"/>
      <c r="C183" s="142"/>
      <c r="D183" s="92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13">
    <tabColor indexed="12"/>
    <outlinePr applyStyles="1" summaryBelow="0"/>
    <pageSetUpPr fitToPage="1"/>
  </sheetPr>
  <dimension ref="A2:S183"/>
  <sheetViews>
    <sheetView workbookViewId="0"/>
  </sheetViews>
  <sheetFormatPr baseColWidth="10" defaultColWidth="9.1640625" defaultRowHeight="14" outlineLevelRow="3"/>
  <cols>
    <col min="1" max="1" width="64" style="9" customWidth="1"/>
    <col min="2" max="2" width="14.33203125" style="163" customWidth="1"/>
    <col min="3" max="3" width="15.5" style="163" customWidth="1"/>
    <col min="4" max="4" width="10.33203125" style="103" customWidth="1"/>
    <col min="5" max="16384" width="9.1640625" style="9"/>
  </cols>
  <sheetData>
    <row r="2" spans="1:19" ht="19">
      <c r="A2" s="4" t="s">
        <v>318</v>
      </c>
      <c r="B2" s="3"/>
      <c r="C2" s="3"/>
      <c r="D2" s="3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9">
      <c r="A3" s="1" t="s">
        <v>331</v>
      </c>
      <c r="B3" s="1"/>
      <c r="C3" s="1"/>
      <c r="D3" s="1"/>
    </row>
    <row r="4" spans="1:19">
      <c r="B4" s="142"/>
      <c r="C4" s="142"/>
      <c r="D4" s="92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</row>
    <row r="5" spans="1:19" s="82" customFormat="1">
      <c r="B5" s="215"/>
      <c r="C5" s="215"/>
      <c r="D5" s="82" t="s">
        <v>332</v>
      </c>
    </row>
    <row r="6" spans="1:19" s="154" customFormat="1">
      <c r="A6" s="93"/>
      <c r="B6" s="43" t="s">
        <v>50</v>
      </c>
      <c r="C6" s="43" t="s">
        <v>68</v>
      </c>
      <c r="D6" s="243" t="s">
        <v>180</v>
      </c>
    </row>
    <row r="7" spans="1:19" s="121" customFormat="1" ht="16">
      <c r="A7" s="248" t="s">
        <v>214</v>
      </c>
      <c r="B7" s="52">
        <f>B$63+B$8</f>
        <v>93.320295901530002</v>
      </c>
      <c r="C7" s="52">
        <f>C$63+C$8</f>
        <v>2730.0759245751406</v>
      </c>
      <c r="D7" s="151">
        <f>D$63+D$8</f>
        <v>0.99999899999999986</v>
      </c>
    </row>
    <row r="8" spans="1:19" s="172" customFormat="1" ht="15">
      <c r="A8" s="131" t="s">
        <v>320</v>
      </c>
      <c r="B8" s="20">
        <f>B$9+B$46</f>
        <v>36.485687309070002</v>
      </c>
      <c r="C8" s="20">
        <f>C$9+C$46</f>
        <v>1067.3851336636903</v>
      </c>
      <c r="D8" s="126">
        <f>D$9+D$46</f>
        <v>0.39096899999999996</v>
      </c>
    </row>
    <row r="9" spans="1:19" s="212" customFormat="1" ht="15" outlineLevel="1">
      <c r="A9" s="175" t="s">
        <v>280</v>
      </c>
      <c r="B9" s="86">
        <f>B$10+B$44</f>
        <v>34.786270808360001</v>
      </c>
      <c r="C9" s="86">
        <f>C$10+C$44</f>
        <v>1017.6688738765204</v>
      </c>
      <c r="D9" s="152">
        <f>D$10+D$44</f>
        <v>0.37275899999999995</v>
      </c>
    </row>
    <row r="10" spans="1:19" s="25" customFormat="1" ht="15" outlineLevel="2">
      <c r="A10" s="194" t="s">
        <v>217</v>
      </c>
      <c r="B10" s="168">
        <f>SUM(B$11:B$43)</f>
        <v>34.722981058089999</v>
      </c>
      <c r="C10" s="168">
        <f>SUM(C$11:C$43)</f>
        <v>1015.8173385613004</v>
      </c>
      <c r="D10" s="141">
        <f>SUM(D$11:D$43)</f>
        <v>0.37208099999999994</v>
      </c>
    </row>
    <row r="11" spans="1:19" outlineLevel="3">
      <c r="A11" s="11" t="s">
        <v>321</v>
      </c>
      <c r="B11" s="227">
        <v>2.7801650321600002</v>
      </c>
      <c r="C11" s="227">
        <v>81.333449999999999</v>
      </c>
      <c r="D11" s="244">
        <v>2.9791999999999999E-2</v>
      </c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</row>
    <row r="12" spans="1:19" outlineLevel="3">
      <c r="A12" s="84" t="s">
        <v>219</v>
      </c>
      <c r="B12" s="223">
        <v>0.59931840477999998</v>
      </c>
      <c r="C12" s="223">
        <v>17.533000000000001</v>
      </c>
      <c r="D12" s="167">
        <v>6.4219999999999998E-3</v>
      </c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9" outlineLevel="3">
      <c r="A13" s="84" t="s">
        <v>220</v>
      </c>
      <c r="B13" s="223">
        <v>2.5162570424099999</v>
      </c>
      <c r="C13" s="223">
        <v>73.612848150000005</v>
      </c>
      <c r="D13" s="167">
        <v>2.6963999999999998E-2</v>
      </c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</row>
    <row r="14" spans="1:19" outlineLevel="3">
      <c r="A14" s="84" t="s">
        <v>221</v>
      </c>
      <c r="B14" s="223">
        <v>1.2476542390800001</v>
      </c>
      <c r="C14" s="223">
        <v>36.5</v>
      </c>
      <c r="D14" s="167">
        <v>1.337E-2</v>
      </c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</row>
    <row r="15" spans="1:19" outlineLevel="3">
      <c r="A15" s="84" t="s">
        <v>222</v>
      </c>
      <c r="B15" s="223">
        <v>0.98103227149000005</v>
      </c>
      <c r="C15" s="223">
        <v>28.700001</v>
      </c>
      <c r="D15" s="167">
        <v>1.0513E-2</v>
      </c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9" outlineLevel="3">
      <c r="A16" s="84" t="s">
        <v>223</v>
      </c>
      <c r="B16" s="223">
        <v>1.6031502414500001</v>
      </c>
      <c r="C16" s="223">
        <v>46.9</v>
      </c>
      <c r="D16" s="167">
        <v>1.7179E-2</v>
      </c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</row>
    <row r="17" spans="1:17" outlineLevel="3">
      <c r="A17" s="84" t="s">
        <v>224</v>
      </c>
      <c r="B17" s="223">
        <v>4.0028151522800002</v>
      </c>
      <c r="C17" s="223">
        <v>117.101957</v>
      </c>
      <c r="D17" s="167">
        <v>4.2893000000000001E-2</v>
      </c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</row>
    <row r="18" spans="1:17" outlineLevel="3">
      <c r="A18" s="84" t="s">
        <v>225</v>
      </c>
      <c r="B18" s="223">
        <v>0.41352881056000002</v>
      </c>
      <c r="C18" s="223">
        <v>12.097744</v>
      </c>
      <c r="D18" s="167">
        <v>4.431E-3</v>
      </c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</row>
    <row r="19" spans="1:17" outlineLevel="3">
      <c r="A19" s="84" t="s">
        <v>226</v>
      </c>
      <c r="B19" s="223">
        <v>0.41352881056000002</v>
      </c>
      <c r="C19" s="223">
        <v>12.097744</v>
      </c>
      <c r="D19" s="167">
        <v>4.431E-3</v>
      </c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</row>
    <row r="20" spans="1:17" outlineLevel="3">
      <c r="A20" s="84" t="s">
        <v>227</v>
      </c>
      <c r="B20" s="223">
        <v>2.7893008094299998</v>
      </c>
      <c r="C20" s="223">
        <v>81.600716249900003</v>
      </c>
      <c r="D20" s="167">
        <v>2.989E-2</v>
      </c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</row>
    <row r="21" spans="1:17" outlineLevel="3">
      <c r="A21" s="84" t="s">
        <v>322</v>
      </c>
      <c r="B21" s="223">
        <v>0.54821879411999996</v>
      </c>
      <c r="C21" s="223">
        <v>16.038086</v>
      </c>
      <c r="D21" s="167">
        <v>5.875E-3</v>
      </c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</row>
    <row r="22" spans="1:17" outlineLevel="3">
      <c r="A22" s="84" t="s">
        <v>229</v>
      </c>
      <c r="B22" s="223">
        <v>0.41352881056000002</v>
      </c>
      <c r="C22" s="223">
        <v>12.097744</v>
      </c>
      <c r="D22" s="167">
        <v>4.431E-3</v>
      </c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</row>
    <row r="23" spans="1:17" outlineLevel="3">
      <c r="A23" s="84" t="s">
        <v>230</v>
      </c>
      <c r="B23" s="223">
        <v>1.2756866061200001</v>
      </c>
      <c r="C23" s="223">
        <v>37.320084092800002</v>
      </c>
      <c r="D23" s="167">
        <v>1.367E-2</v>
      </c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7" outlineLevel="3">
      <c r="A24" s="84" t="s">
        <v>231</v>
      </c>
      <c r="B24" s="223">
        <v>0.41352881056000002</v>
      </c>
      <c r="C24" s="223">
        <v>12.097744</v>
      </c>
      <c r="D24" s="167">
        <v>4.431E-3</v>
      </c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7" outlineLevel="3">
      <c r="A25" s="84" t="s">
        <v>232</v>
      </c>
      <c r="B25" s="223">
        <v>0.41352881056000002</v>
      </c>
      <c r="C25" s="223">
        <v>12.097744</v>
      </c>
      <c r="D25" s="167">
        <v>4.431E-3</v>
      </c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</row>
    <row r="26" spans="1:17" outlineLevel="3">
      <c r="A26" s="84" t="s">
        <v>233</v>
      </c>
      <c r="B26" s="223">
        <v>0.41352881056000002</v>
      </c>
      <c r="C26" s="223">
        <v>12.097744</v>
      </c>
      <c r="D26" s="167">
        <v>4.431E-3</v>
      </c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1:17" outlineLevel="3">
      <c r="A27" s="84" t="s">
        <v>234</v>
      </c>
      <c r="B27" s="223">
        <v>0.41352881056000002</v>
      </c>
      <c r="C27" s="223">
        <v>12.097744</v>
      </c>
      <c r="D27" s="167">
        <v>4.431E-3</v>
      </c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7" outlineLevel="3">
      <c r="A28" s="84" t="s">
        <v>235</v>
      </c>
      <c r="B28" s="223">
        <v>0.41352881056000002</v>
      </c>
      <c r="C28" s="223">
        <v>12.097744</v>
      </c>
      <c r="D28" s="167">
        <v>4.431E-3</v>
      </c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</row>
    <row r="29" spans="1:17" outlineLevel="3">
      <c r="A29" s="84" t="s">
        <v>236</v>
      </c>
      <c r="B29" s="223">
        <v>0.41352881056000002</v>
      </c>
      <c r="C29" s="223">
        <v>12.097744</v>
      </c>
      <c r="D29" s="167">
        <v>4.431E-3</v>
      </c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7" outlineLevel="3">
      <c r="A30" s="84" t="s">
        <v>237</v>
      </c>
      <c r="B30" s="223">
        <v>0.41352881056000002</v>
      </c>
      <c r="C30" s="223">
        <v>12.097744</v>
      </c>
      <c r="D30" s="167">
        <v>4.431E-3</v>
      </c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</row>
    <row r="31" spans="1:17" outlineLevel="3">
      <c r="A31" s="84" t="s">
        <v>238</v>
      </c>
      <c r="B31" s="223">
        <v>0.41352881056000002</v>
      </c>
      <c r="C31" s="223">
        <v>12.097744</v>
      </c>
      <c r="D31" s="167">
        <v>4.431E-3</v>
      </c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</row>
    <row r="32" spans="1:17" outlineLevel="3">
      <c r="A32" s="84" t="s">
        <v>323</v>
      </c>
      <c r="B32" s="223">
        <v>0.41352881056000002</v>
      </c>
      <c r="C32" s="223">
        <v>12.097744</v>
      </c>
      <c r="D32" s="167">
        <v>4.431E-3</v>
      </c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</row>
    <row r="33" spans="1:17" outlineLevel="3">
      <c r="A33" s="84" t="s">
        <v>324</v>
      </c>
      <c r="B33" s="223">
        <v>0.41352881056000002</v>
      </c>
      <c r="C33" s="223">
        <v>12.097744</v>
      </c>
      <c r="D33" s="167">
        <v>4.431E-3</v>
      </c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1:17" outlineLevel="3">
      <c r="A34" s="84" t="s">
        <v>241</v>
      </c>
      <c r="B34" s="223">
        <v>4.1156526550000003E-2</v>
      </c>
      <c r="C34" s="223">
        <v>1.2040300686000001</v>
      </c>
      <c r="D34" s="167">
        <v>4.4099999999999999E-4</v>
      </c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1:17" outlineLevel="3">
      <c r="A35" s="84" t="s">
        <v>242</v>
      </c>
      <c r="B35" s="223">
        <v>2.7654922423100001</v>
      </c>
      <c r="C35" s="223">
        <v>80.904199000000006</v>
      </c>
      <c r="D35" s="167">
        <v>2.9634000000000001E-2</v>
      </c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1:17" outlineLevel="3">
      <c r="A36" s="84" t="s">
        <v>325</v>
      </c>
      <c r="B36" s="223">
        <v>0.41352904984</v>
      </c>
      <c r="C36" s="223">
        <v>12.097751000000001</v>
      </c>
      <c r="D36" s="167">
        <v>4.431E-3</v>
      </c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1:17" outlineLevel="3">
      <c r="A37" s="84" t="s">
        <v>244</v>
      </c>
      <c r="B37" s="223">
        <v>1.4408306642399999</v>
      </c>
      <c r="C37" s="223">
        <v>42.151356999999997</v>
      </c>
      <c r="D37" s="167">
        <v>1.5440000000000001E-2</v>
      </c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1:17" outlineLevel="3">
      <c r="A38" s="84" t="s">
        <v>326</v>
      </c>
      <c r="B38" s="223">
        <v>1.79347015374</v>
      </c>
      <c r="C38" s="223">
        <v>52.467790000000001</v>
      </c>
      <c r="D38" s="167">
        <v>1.9217999999999999E-2</v>
      </c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1:17" outlineLevel="3">
      <c r="A39" s="84" t="s">
        <v>327</v>
      </c>
      <c r="B39" s="223">
        <v>1.1970404616100001</v>
      </c>
      <c r="C39" s="223">
        <v>35.019298999999997</v>
      </c>
      <c r="D39" s="167">
        <v>1.2827E-2</v>
      </c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</row>
    <row r="40" spans="1:17" outlineLevel="3">
      <c r="A40" s="84" t="s">
        <v>247</v>
      </c>
      <c r="B40" s="223">
        <v>1.4042231216000001</v>
      </c>
      <c r="C40" s="223">
        <v>41.080407000000001</v>
      </c>
      <c r="D40" s="167">
        <v>1.5047E-2</v>
      </c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</row>
    <row r="41" spans="1:17" outlineLevel="3">
      <c r="A41" s="84" t="s">
        <v>248</v>
      </c>
      <c r="B41" s="223">
        <v>0.73429377643000004</v>
      </c>
      <c r="C41" s="223">
        <v>21.481691000000001</v>
      </c>
      <c r="D41" s="167">
        <v>7.8689999999999993E-3</v>
      </c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1:17" outlineLevel="3">
      <c r="A42" s="84" t="s">
        <v>249</v>
      </c>
      <c r="B42" s="223">
        <v>0.59819038859999996</v>
      </c>
      <c r="C42" s="223">
        <v>17.5</v>
      </c>
      <c r="D42" s="167">
        <v>6.4099999999999999E-3</v>
      </c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1:17" outlineLevel="3">
      <c r="A43" s="84" t="s">
        <v>250</v>
      </c>
      <c r="B43" s="223">
        <v>0.61528154257000001</v>
      </c>
      <c r="C43" s="223">
        <v>18</v>
      </c>
      <c r="D43" s="167">
        <v>6.5929999999999999E-3</v>
      </c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1:17" ht="15" outlineLevel="2">
      <c r="A44" s="7" t="s">
        <v>251</v>
      </c>
      <c r="B44" s="110">
        <f>SUM(B$45:B$45)</f>
        <v>6.328975027E-2</v>
      </c>
      <c r="C44" s="110">
        <f>SUM(C$45:C$45)</f>
        <v>1.85153531522</v>
      </c>
      <c r="D44" s="57">
        <f>SUM(D$45:D$45)</f>
        <v>6.78E-4</v>
      </c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1:17" outlineLevel="3">
      <c r="A45" s="84" t="s">
        <v>328</v>
      </c>
      <c r="B45" s="223">
        <v>6.328975027E-2</v>
      </c>
      <c r="C45" s="223">
        <v>1.85153531522</v>
      </c>
      <c r="D45" s="167">
        <v>6.78E-4</v>
      </c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1:17" ht="15" outlineLevel="1">
      <c r="A46" s="66" t="s">
        <v>311</v>
      </c>
      <c r="B46" s="130">
        <f>B$47+B$53+B$61</f>
        <v>1.6994165007099999</v>
      </c>
      <c r="C46" s="130">
        <f>C$47+C$53+C$61</f>
        <v>49.716259787169996</v>
      </c>
      <c r="D46" s="67">
        <f>D$47+D$53+D$61</f>
        <v>1.821E-2</v>
      </c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1:17" ht="15" outlineLevel="2">
      <c r="A47" s="7" t="s">
        <v>281</v>
      </c>
      <c r="B47" s="110">
        <f>SUM(B$48:B$52)</f>
        <v>0.57865234881999994</v>
      </c>
      <c r="C47" s="110">
        <f>SUM(C$48:C$52)</f>
        <v>16.928416599999998</v>
      </c>
      <c r="D47" s="57">
        <f>SUM(D$48:D$52)</f>
        <v>6.2009999999999999E-3</v>
      </c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1:17" outlineLevel="3">
      <c r="A48" s="267" t="s">
        <v>282</v>
      </c>
      <c r="B48" s="223">
        <v>3.9650999999999999E-7</v>
      </c>
      <c r="C48" s="223">
        <v>1.1600000000000001E-5</v>
      </c>
      <c r="D48" s="167">
        <v>0</v>
      </c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</row>
    <row r="49" spans="1:17" outlineLevel="3">
      <c r="A49" s="274" t="s">
        <v>283</v>
      </c>
      <c r="B49" s="223">
        <v>0.11878352002000001</v>
      </c>
      <c r="C49" s="223">
        <v>3.4750000000000001</v>
      </c>
      <c r="D49" s="167">
        <v>1.273E-3</v>
      </c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</row>
    <row r="50" spans="1:17" outlineLevel="3">
      <c r="A50" s="274" t="s">
        <v>284</v>
      </c>
      <c r="B50" s="223">
        <v>0.29331838427000001</v>
      </c>
      <c r="C50" s="223">
        <v>8.5809999999999995</v>
      </c>
      <c r="D50" s="167">
        <v>3.143E-3</v>
      </c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1:17" outlineLevel="3">
      <c r="A51" s="274" t="s">
        <v>285</v>
      </c>
      <c r="B51" s="223">
        <v>9.8185432180000004E-2</v>
      </c>
      <c r="C51" s="223">
        <v>2.8724050000000001</v>
      </c>
      <c r="D51" s="167">
        <v>1.052E-3</v>
      </c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</row>
    <row r="52" spans="1:17" outlineLevel="3">
      <c r="A52" s="274" t="s">
        <v>286</v>
      </c>
      <c r="B52" s="223">
        <v>6.8364615840000004E-2</v>
      </c>
      <c r="C52" s="223">
        <v>2</v>
      </c>
      <c r="D52" s="167">
        <v>7.3300000000000004E-4</v>
      </c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</row>
    <row r="53" spans="1:17" ht="15" outlineLevel="2">
      <c r="A53" s="7" t="s">
        <v>251</v>
      </c>
      <c r="B53" s="110">
        <f>SUM(B$54:B$60)</f>
        <v>1.1207315197500001</v>
      </c>
      <c r="C53" s="110">
        <f>SUM(C$54:C$60)</f>
        <v>32.78688853717</v>
      </c>
      <c r="D53" s="57">
        <f>SUM(D$54:D$60)</f>
        <v>1.2009000000000001E-2</v>
      </c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1:17" outlineLevel="3">
      <c r="A54" s="274" t="s">
        <v>287</v>
      </c>
      <c r="B54" s="223">
        <v>0.14903538363999999</v>
      </c>
      <c r="C54" s="223">
        <v>4.3600152450499996</v>
      </c>
      <c r="D54" s="167">
        <v>1.5969999999999999E-3</v>
      </c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1:17" outlineLevel="3">
      <c r="A55" s="274" t="s">
        <v>288</v>
      </c>
      <c r="B55" s="223">
        <v>1.2999999999999999E-2</v>
      </c>
      <c r="C55" s="223">
        <v>0.38031369999999998</v>
      </c>
      <c r="D55" s="167">
        <v>1.3899999999999999E-4</v>
      </c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1:17" outlineLevel="3">
      <c r="A56" s="274" t="s">
        <v>289</v>
      </c>
      <c r="B56" s="223">
        <v>0.01</v>
      </c>
      <c r="C56" s="223">
        <v>0.292549</v>
      </c>
      <c r="D56" s="167">
        <v>1.07E-4</v>
      </c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1:17" outlineLevel="3">
      <c r="A57" s="84" t="s">
        <v>290</v>
      </c>
      <c r="B57" s="223">
        <v>1.4E-2</v>
      </c>
      <c r="C57" s="223">
        <v>0.4095686</v>
      </c>
      <c r="D57" s="167">
        <v>1.4999999999999999E-4</v>
      </c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1:17" outlineLevel="3">
      <c r="A58" s="274" t="s">
        <v>291</v>
      </c>
      <c r="B58" s="223">
        <v>0.37308581829999998</v>
      </c>
      <c r="C58" s="223">
        <v>10.914588305980001</v>
      </c>
      <c r="D58" s="167">
        <v>3.9979999999999998E-3</v>
      </c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1:17" outlineLevel="3">
      <c r="A59" s="274" t="s">
        <v>292</v>
      </c>
      <c r="B59" s="223">
        <v>0.42574368216000003</v>
      </c>
      <c r="C59" s="223">
        <v>12.455088847080001</v>
      </c>
      <c r="D59" s="167">
        <v>4.5620000000000001E-3</v>
      </c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1:17" outlineLevel="3">
      <c r="A60" s="84" t="s">
        <v>293</v>
      </c>
      <c r="B60" s="223">
        <v>0.13586663565000001</v>
      </c>
      <c r="C60" s="223">
        <v>3.9747648390600001</v>
      </c>
      <c r="D60" s="167">
        <v>1.456E-3</v>
      </c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1:17" ht="15" outlineLevel="2">
      <c r="A61" s="7" t="s">
        <v>330</v>
      </c>
      <c r="B61" s="110">
        <f>SUM(B$62:B$62)</f>
        <v>3.2632139999999998E-5</v>
      </c>
      <c r="C61" s="110">
        <f>SUM(C$62:C$62)</f>
        <v>9.5465000000000003E-4</v>
      </c>
      <c r="D61" s="57">
        <f>SUM(D$62:D$62)</f>
        <v>0</v>
      </c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1:17" outlineLevel="3">
      <c r="A62" s="84" t="s">
        <v>294</v>
      </c>
      <c r="B62" s="223">
        <v>3.2632139999999998E-5</v>
      </c>
      <c r="C62" s="223">
        <v>9.5465000000000003E-4</v>
      </c>
      <c r="D62" s="167">
        <v>0</v>
      </c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1:17" ht="15">
      <c r="A63" s="70" t="s">
        <v>333</v>
      </c>
      <c r="B63" s="107">
        <f>B$64+B$96</f>
        <v>56.83460859246</v>
      </c>
      <c r="C63" s="107">
        <f>C$64+C$96</f>
        <v>1662.69079091145</v>
      </c>
      <c r="D63" s="40">
        <f>D$64+D$96</f>
        <v>0.60902999999999996</v>
      </c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1:17" ht="15" outlineLevel="1">
      <c r="A64" s="66" t="s">
        <v>215</v>
      </c>
      <c r="B64" s="130">
        <f>B$65+B$73+B$81+B$86+B$94</f>
        <v>47.460264978150001</v>
      </c>
      <c r="C64" s="130">
        <f>C$65+C$73+C$81+C$86+C$94</f>
        <v>1388.44530590926</v>
      </c>
      <c r="D64" s="67">
        <f>D$65+D$73+D$81+D$86+D$94</f>
        <v>0.50857600000000003</v>
      </c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1:17" ht="15" outlineLevel="2">
      <c r="A65" s="7" t="s">
        <v>254</v>
      </c>
      <c r="B65" s="110">
        <f>SUM(B$66:B$72)</f>
        <v>16.89663323077</v>
      </c>
      <c r="C65" s="110">
        <f>SUM(C$66:C$72)</f>
        <v>494.30931550290006</v>
      </c>
      <c r="D65" s="57">
        <f>SUM(D$66:D$72)</f>
        <v>0.18105999999999997</v>
      </c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1:17" outlineLevel="3">
      <c r="A66" s="84" t="s">
        <v>100</v>
      </c>
      <c r="B66" s="223">
        <v>2.2677021600000001E-3</v>
      </c>
      <c r="C66" s="223">
        <v>6.6341399999999995E-2</v>
      </c>
      <c r="D66" s="167">
        <v>2.4000000000000001E-5</v>
      </c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1:17" outlineLevel="3">
      <c r="A67" s="84" t="s">
        <v>256</v>
      </c>
      <c r="B67" s="223">
        <v>0.37736928695999999</v>
      </c>
      <c r="C67" s="223">
        <v>11.039900752859999</v>
      </c>
      <c r="D67" s="167">
        <v>4.0439999999999999E-3</v>
      </c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1:17" outlineLevel="3">
      <c r="A68" s="84" t="s">
        <v>257</v>
      </c>
      <c r="B68" s="223">
        <v>1.00370570211</v>
      </c>
      <c r="C68" s="223">
        <v>29.363309944680001</v>
      </c>
      <c r="D68" s="167">
        <v>1.0755000000000001E-2</v>
      </c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1:17" outlineLevel="3">
      <c r="A69" s="84" t="s">
        <v>255</v>
      </c>
      <c r="B69" s="223">
        <v>5.0002832687799996</v>
      </c>
      <c r="C69" s="223">
        <v>146.28278700000001</v>
      </c>
      <c r="D69" s="167">
        <v>5.3581999999999998E-2</v>
      </c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1:17" outlineLevel="3">
      <c r="A70" s="84" t="s">
        <v>258</v>
      </c>
      <c r="B70" s="223">
        <v>6.0839284407600003</v>
      </c>
      <c r="C70" s="223">
        <v>177.98471814151</v>
      </c>
      <c r="D70" s="167">
        <v>6.5194000000000002E-2</v>
      </c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1:17" outlineLevel="3">
      <c r="A71" s="84" t="s">
        <v>259</v>
      </c>
      <c r="B71" s="223">
        <v>4.3706181309699996</v>
      </c>
      <c r="C71" s="223">
        <v>127.8619963598</v>
      </c>
      <c r="D71" s="167">
        <v>4.6835000000000002E-2</v>
      </c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1:17" outlineLevel="3">
      <c r="A72" s="84" t="s">
        <v>260</v>
      </c>
      <c r="B72" s="223">
        <v>5.846069903E-2</v>
      </c>
      <c r="C72" s="223">
        <v>1.71026190405</v>
      </c>
      <c r="D72" s="167">
        <v>6.2600000000000004E-4</v>
      </c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1:17" ht="15" outlineLevel="2">
      <c r="A73" s="7" t="s">
        <v>261</v>
      </c>
      <c r="B73" s="110">
        <f>SUM(B$74:B$80)</f>
        <v>1.4994826430700001</v>
      </c>
      <c r="C73" s="110">
        <f>SUM(C$74:C$80)</f>
        <v>43.867214774570002</v>
      </c>
      <c r="D73" s="57">
        <f>SUM(D$74:D$80)</f>
        <v>1.6069E-2</v>
      </c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1:17" outlineLevel="3">
      <c r="A74" s="84" t="s">
        <v>262</v>
      </c>
      <c r="B74" s="223">
        <v>2.0614518120000001E-2</v>
      </c>
      <c r="C74" s="223">
        <v>0.60307566617999997</v>
      </c>
      <c r="D74" s="167">
        <v>2.2100000000000001E-4</v>
      </c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1:17" outlineLevel="3">
      <c r="A75" s="84" t="s">
        <v>263</v>
      </c>
      <c r="B75" s="223">
        <v>0.28676396308000002</v>
      </c>
      <c r="C75" s="223">
        <v>8.3892510634799997</v>
      </c>
      <c r="D75" s="167">
        <v>3.0730000000000002E-3</v>
      </c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1:17" outlineLevel="3">
      <c r="A76" s="84" t="s">
        <v>264</v>
      </c>
      <c r="B76" s="223">
        <v>4.3734220300000001E-2</v>
      </c>
      <c r="C76" s="223">
        <v>1.2794402414499999</v>
      </c>
      <c r="D76" s="167">
        <v>4.6900000000000002E-4</v>
      </c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1:17" outlineLevel="3">
      <c r="A77" s="84" t="s">
        <v>265</v>
      </c>
      <c r="B77" s="223">
        <v>0.60585586000000002</v>
      </c>
      <c r="C77" s="223">
        <v>17.724252598709999</v>
      </c>
      <c r="D77" s="167">
        <v>6.4920000000000004E-3</v>
      </c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1:17" outlineLevel="3">
      <c r="A78" s="84" t="s">
        <v>266</v>
      </c>
      <c r="B78" s="223">
        <v>4.7255449999999998E-4</v>
      </c>
      <c r="C78" s="223">
        <v>1.382453464E-2</v>
      </c>
      <c r="D78" s="167">
        <v>5.0000000000000004E-6</v>
      </c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1:17" outlineLevel="3">
      <c r="A79" s="84" t="s">
        <v>267</v>
      </c>
      <c r="B79" s="223">
        <v>4.2903527320000003E-2</v>
      </c>
      <c r="C79" s="223">
        <v>1.25513840146</v>
      </c>
      <c r="D79" s="167">
        <v>4.6000000000000001E-4</v>
      </c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1:17" outlineLevel="3">
      <c r="A80" s="84" t="s">
        <v>268</v>
      </c>
      <c r="B80" s="223">
        <v>0.49913799975000001</v>
      </c>
      <c r="C80" s="223">
        <v>14.602232268650001</v>
      </c>
      <c r="D80" s="167">
        <v>5.3489999999999996E-3</v>
      </c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1:17" ht="15" outlineLevel="2">
      <c r="A81" s="7" t="s">
        <v>269</v>
      </c>
      <c r="B81" s="110">
        <f>SUM(B$82:B$85)</f>
        <v>1.8267697136600001</v>
      </c>
      <c r="C81" s="110">
        <f>SUM(C$82:C$85)</f>
        <v>53.441965296500001</v>
      </c>
      <c r="D81" s="57">
        <f>SUM(D$82:D$85)</f>
        <v>1.9577000000000001E-2</v>
      </c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1:17" outlineLevel="3">
      <c r="A82" s="84" t="s">
        <v>59</v>
      </c>
      <c r="B82" s="223">
        <v>0.73700320285999998</v>
      </c>
      <c r="C82" s="223">
        <v>21.560955</v>
      </c>
      <c r="D82" s="167">
        <v>7.8980000000000005E-3</v>
      </c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1:17" outlineLevel="3">
      <c r="A83" s="84" t="s">
        <v>75</v>
      </c>
      <c r="B83" s="223">
        <v>5.7972900000000002E-5</v>
      </c>
      <c r="C83" s="223">
        <v>1.6959913499999999E-3</v>
      </c>
      <c r="D83" s="167">
        <v>9.9999999999999995E-7</v>
      </c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1:17" outlineLevel="3">
      <c r="A84" s="84" t="s">
        <v>164</v>
      </c>
      <c r="B84" s="223">
        <v>0.29783750176000001</v>
      </c>
      <c r="C84" s="223">
        <v>8.7132063299499993</v>
      </c>
      <c r="D84" s="167">
        <v>3.192E-3</v>
      </c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1:17" outlineLevel="3">
      <c r="A85" s="84" t="s">
        <v>45</v>
      </c>
      <c r="B85" s="223">
        <v>0.79187103613999998</v>
      </c>
      <c r="C85" s="223">
        <v>23.166107975199999</v>
      </c>
      <c r="D85" s="167">
        <v>8.4860000000000005E-3</v>
      </c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1:17" ht="15" outlineLevel="2">
      <c r="A86" s="7" t="s">
        <v>270</v>
      </c>
      <c r="B86" s="110">
        <f>SUM(B$87:B$93)</f>
        <v>22.81179493306</v>
      </c>
      <c r="C86" s="110">
        <f>SUM(C$87:C$93)</f>
        <v>667.35677958700001</v>
      </c>
      <c r="D86" s="57">
        <f>SUM(D$87:D$93)</f>
        <v>0.24444600000000002</v>
      </c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1:17" outlineLevel="3">
      <c r="A87" s="84" t="s">
        <v>271</v>
      </c>
      <c r="B87" s="223">
        <v>3</v>
      </c>
      <c r="C87" s="223">
        <v>87.764700000000005</v>
      </c>
      <c r="D87" s="167">
        <v>3.2147000000000002E-2</v>
      </c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1:17" outlineLevel="3">
      <c r="A88" s="84" t="s">
        <v>272</v>
      </c>
      <c r="B88" s="223">
        <v>7.5606299999999997</v>
      </c>
      <c r="C88" s="223">
        <v>221.18547458699999</v>
      </c>
      <c r="D88" s="167">
        <v>8.1018000000000007E-2</v>
      </c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1:17" outlineLevel="3">
      <c r="A89" s="84" t="s">
        <v>273</v>
      </c>
      <c r="B89" s="223">
        <v>3</v>
      </c>
      <c r="C89" s="223">
        <v>87.764700000000005</v>
      </c>
      <c r="D89" s="167">
        <v>3.2147000000000002E-2</v>
      </c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1:17" outlineLevel="3">
      <c r="A90" s="84" t="s">
        <v>274</v>
      </c>
      <c r="B90" s="223">
        <v>2.35</v>
      </c>
      <c r="C90" s="223">
        <v>68.749015</v>
      </c>
      <c r="D90" s="167">
        <v>2.5182E-2</v>
      </c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1:17" outlineLevel="3">
      <c r="A91" s="84" t="s">
        <v>275</v>
      </c>
      <c r="B91" s="223">
        <v>1.13385108136</v>
      </c>
      <c r="C91" s="223">
        <v>33.170699999999997</v>
      </c>
      <c r="D91" s="167">
        <v>1.2149999999999999E-2</v>
      </c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1:17" outlineLevel="3">
      <c r="A92" s="84" t="s">
        <v>276</v>
      </c>
      <c r="B92" s="223">
        <v>4.0173138517</v>
      </c>
      <c r="C92" s="223">
        <v>117.526115</v>
      </c>
      <c r="D92" s="167">
        <v>4.3048999999999997E-2</v>
      </c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1:17" outlineLevel="3">
      <c r="A93" s="84" t="s">
        <v>277</v>
      </c>
      <c r="B93" s="223">
        <v>1.75</v>
      </c>
      <c r="C93" s="223">
        <v>51.196075</v>
      </c>
      <c r="D93" s="167">
        <v>1.8752999999999999E-2</v>
      </c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1:17" ht="15" outlineLevel="2">
      <c r="A94" s="7" t="s">
        <v>278</v>
      </c>
      <c r="B94" s="110">
        <f>SUM(B$95:B$95)</f>
        <v>4.4255844575900003</v>
      </c>
      <c r="C94" s="110">
        <f>SUM(C$95:C$95)</f>
        <v>129.47003074828999</v>
      </c>
      <c r="D94" s="57">
        <f>SUM(D$95:D$95)</f>
        <v>4.7424000000000001E-2</v>
      </c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1:17" outlineLevel="3">
      <c r="A95" s="84" t="s">
        <v>259</v>
      </c>
      <c r="B95" s="223">
        <v>4.4255844575900003</v>
      </c>
      <c r="C95" s="223">
        <v>129.47003074828999</v>
      </c>
      <c r="D95" s="167">
        <v>4.7424000000000001E-2</v>
      </c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1:17" ht="15" outlineLevel="1">
      <c r="A96" s="66" t="s">
        <v>279</v>
      </c>
      <c r="B96" s="130">
        <f>B$97+B$103+B$104+B$108+B$111</f>
        <v>9.3743436143099999</v>
      </c>
      <c r="C96" s="130">
        <f>C$97+C$103+C$104+C$108+C$111</f>
        <v>274.24548500218998</v>
      </c>
      <c r="D96" s="67">
        <f>D$97+D$103+D$104+D$108+D$111</f>
        <v>0.10045399999999999</v>
      </c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1:17" ht="15" outlineLevel="2">
      <c r="A97" s="7" t="s">
        <v>329</v>
      </c>
      <c r="B97" s="110">
        <f>SUM(B$98:B$102)</f>
        <v>6.6971638549500003</v>
      </c>
      <c r="C97" s="110">
        <f>SUM(C$98:C$102)</f>
        <v>195.92485886006</v>
      </c>
      <c r="D97" s="57">
        <f>SUM(D$98:D$102)</f>
        <v>7.1764999999999995E-2</v>
      </c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1:17" outlineLevel="3">
      <c r="A98" s="84" t="s">
        <v>295</v>
      </c>
      <c r="B98" s="223">
        <v>0.34015532441000002</v>
      </c>
      <c r="C98" s="223">
        <v>9.9512099999999997</v>
      </c>
      <c r="D98" s="167">
        <v>3.6449999999999998E-3</v>
      </c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1:17" outlineLevel="3">
      <c r="A99" s="84" t="s">
        <v>256</v>
      </c>
      <c r="B99" s="223">
        <v>0.34449035626000002</v>
      </c>
      <c r="C99" s="223">
        <v>10.078030923269999</v>
      </c>
      <c r="D99" s="167">
        <v>3.6909999999999998E-3</v>
      </c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1:17" outlineLevel="3">
      <c r="A100" s="84" t="s">
        <v>257</v>
      </c>
      <c r="B100" s="223">
        <v>6.0819772000000001E-2</v>
      </c>
      <c r="C100" s="223">
        <v>1.779276348</v>
      </c>
      <c r="D100" s="167">
        <v>6.5200000000000002E-4</v>
      </c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1:17" outlineLevel="3">
      <c r="A101" s="84" t="s">
        <v>258</v>
      </c>
      <c r="B101" s="223">
        <v>0.46823055755999998</v>
      </c>
      <c r="C101" s="223">
        <v>13.69803813837</v>
      </c>
      <c r="D101" s="167">
        <v>5.0169999999999998E-3</v>
      </c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1:17" outlineLevel="3">
      <c r="A102" s="84" t="s">
        <v>259</v>
      </c>
      <c r="B102" s="223">
        <v>5.4834678447199998</v>
      </c>
      <c r="C102" s="223">
        <v>160.41830345042001</v>
      </c>
      <c r="D102" s="167">
        <v>5.876E-2</v>
      </c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1:17" ht="15" outlineLevel="2">
      <c r="A103" s="7" t="s">
        <v>261</v>
      </c>
      <c r="B103" s="110"/>
      <c r="C103" s="110"/>
      <c r="D103" s="57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1:17" ht="15" outlineLevel="2">
      <c r="A104" s="7" t="s">
        <v>269</v>
      </c>
      <c r="B104" s="110">
        <f>SUM(B$105:B$107)</f>
        <v>1.0379815422699998</v>
      </c>
      <c r="C104" s="110">
        <f>SUM(C$105:C$107)</f>
        <v>30.366046220949997</v>
      </c>
      <c r="D104" s="57">
        <f>SUM(D$105:D$107)</f>
        <v>1.1123000000000001E-2</v>
      </c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1:17" outlineLevel="3">
      <c r="A105" s="84" t="s">
        <v>145</v>
      </c>
      <c r="B105" s="223">
        <v>0.19512634276999999</v>
      </c>
      <c r="C105" s="223">
        <v>5.7084016451000004</v>
      </c>
      <c r="D105" s="167">
        <v>2.091E-3</v>
      </c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1:17" outlineLevel="3">
      <c r="A106" s="84" t="s">
        <v>45</v>
      </c>
      <c r="B106" s="223">
        <v>1.7855199499999998E-2</v>
      </c>
      <c r="C106" s="223">
        <v>0.52235207584999999</v>
      </c>
      <c r="D106" s="167">
        <v>1.9100000000000001E-4</v>
      </c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1:17" outlineLevel="3">
      <c r="A107" s="84" t="s">
        <v>297</v>
      </c>
      <c r="B107" s="223">
        <v>0.82499999999999996</v>
      </c>
      <c r="C107" s="223">
        <v>24.135292499999998</v>
      </c>
      <c r="D107" s="167">
        <v>8.8409999999999999E-3</v>
      </c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1:17" ht="15" outlineLevel="2">
      <c r="A108" s="7" t="s">
        <v>298</v>
      </c>
      <c r="B108" s="110">
        <f>SUM(B$109:B$110)</f>
        <v>1.5249999999999999</v>
      </c>
      <c r="C108" s="110">
        <f>SUM(C$109:C$110)</f>
        <v>44.613722499999994</v>
      </c>
      <c r="D108" s="57">
        <f>SUM(D$109:D$110)</f>
        <v>1.6341999999999999E-2</v>
      </c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1:17" outlineLevel="3">
      <c r="A109" s="84" t="s">
        <v>299</v>
      </c>
      <c r="B109" s="223">
        <v>0.7</v>
      </c>
      <c r="C109" s="223">
        <v>20.478429999999999</v>
      </c>
      <c r="D109" s="167">
        <v>7.5009999999999999E-3</v>
      </c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1:17" outlineLevel="3">
      <c r="A110" s="84" t="s">
        <v>300</v>
      </c>
      <c r="B110" s="223">
        <v>0.82499999999999996</v>
      </c>
      <c r="C110" s="223">
        <v>24.135292499999998</v>
      </c>
      <c r="D110" s="167">
        <v>8.8409999999999999E-3</v>
      </c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1:17" ht="15" outlineLevel="2">
      <c r="A111" s="7" t="s">
        <v>278</v>
      </c>
      <c r="B111" s="110">
        <f>SUM(B$112:B$112)</f>
        <v>0.11419821709</v>
      </c>
      <c r="C111" s="110">
        <f>SUM(C$112:C$112)</f>
        <v>3.34085742118</v>
      </c>
      <c r="D111" s="57">
        <f>SUM(D$112:D$112)</f>
        <v>1.224E-3</v>
      </c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1:17" outlineLevel="3">
      <c r="A112" s="84" t="s">
        <v>259</v>
      </c>
      <c r="B112" s="223">
        <v>0.11419821709</v>
      </c>
      <c r="C112" s="223">
        <v>3.34085742118</v>
      </c>
      <c r="D112" s="167">
        <v>1.224E-3</v>
      </c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2:17">
      <c r="B113" s="142"/>
      <c r="C113" s="142"/>
      <c r="D113" s="92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2:17">
      <c r="B114" s="142"/>
      <c r="C114" s="142"/>
      <c r="D114" s="92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2:17">
      <c r="B115" s="142"/>
      <c r="C115" s="142"/>
      <c r="D115" s="92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2:17">
      <c r="B116" s="142"/>
      <c r="C116" s="142"/>
      <c r="D116" s="92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2:17">
      <c r="B117" s="142"/>
      <c r="C117" s="142"/>
      <c r="D117" s="92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2:17">
      <c r="B118" s="142"/>
      <c r="C118" s="142"/>
      <c r="D118" s="92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2:17">
      <c r="B119" s="142"/>
      <c r="C119" s="142"/>
      <c r="D119" s="92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2:17">
      <c r="B120" s="142"/>
      <c r="C120" s="142"/>
      <c r="D120" s="92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2:17">
      <c r="B121" s="142"/>
      <c r="C121" s="142"/>
      <c r="D121" s="92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2:17">
      <c r="B122" s="142"/>
      <c r="C122" s="142"/>
      <c r="D122" s="92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2:17">
      <c r="B123" s="142"/>
      <c r="C123" s="142"/>
      <c r="D123" s="92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2:17">
      <c r="B124" s="142"/>
      <c r="C124" s="142"/>
      <c r="D124" s="92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2:17">
      <c r="B125" s="142"/>
      <c r="C125" s="142"/>
      <c r="D125" s="92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</row>
    <row r="126" spans="2:17">
      <c r="B126" s="142"/>
      <c r="C126" s="142"/>
      <c r="D126" s="92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</row>
    <row r="127" spans="2:17">
      <c r="B127" s="142"/>
      <c r="C127" s="142"/>
      <c r="D127" s="92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</row>
    <row r="128" spans="2:17">
      <c r="B128" s="142"/>
      <c r="C128" s="142"/>
      <c r="D128" s="92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142"/>
      <c r="C129" s="142"/>
      <c r="D129" s="92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142"/>
      <c r="C130" s="142"/>
      <c r="D130" s="92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142"/>
      <c r="C131" s="142"/>
      <c r="D131" s="92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142"/>
      <c r="C132" s="142"/>
      <c r="D132" s="92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142"/>
      <c r="C133" s="142"/>
      <c r="D133" s="92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142"/>
      <c r="C134" s="142"/>
      <c r="D134" s="92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142"/>
      <c r="C135" s="142"/>
      <c r="D135" s="92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142"/>
      <c r="C136" s="142"/>
      <c r="D136" s="92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142"/>
      <c r="C137" s="142"/>
      <c r="D137" s="92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142"/>
      <c r="C138" s="142"/>
      <c r="D138" s="92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142"/>
      <c r="C139" s="142"/>
      <c r="D139" s="92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142"/>
      <c r="C140" s="142"/>
      <c r="D140" s="92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142"/>
      <c r="C141" s="142"/>
      <c r="D141" s="92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142"/>
      <c r="C142" s="142"/>
      <c r="D142" s="92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142"/>
      <c r="C143" s="142"/>
      <c r="D143" s="92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142"/>
      <c r="C144" s="142"/>
      <c r="D144" s="92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142"/>
      <c r="C145" s="142"/>
      <c r="D145" s="92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142"/>
      <c r="C146" s="142"/>
      <c r="D146" s="92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142"/>
      <c r="C147" s="142"/>
      <c r="D147" s="92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142"/>
      <c r="C148" s="142"/>
      <c r="D148" s="92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142"/>
      <c r="C149" s="142"/>
      <c r="D149" s="92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142"/>
      <c r="C150" s="142"/>
      <c r="D150" s="92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142"/>
      <c r="C151" s="142"/>
      <c r="D151" s="92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142"/>
      <c r="C152" s="142"/>
      <c r="D152" s="92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142"/>
      <c r="C153" s="142"/>
      <c r="D153" s="92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142"/>
      <c r="C154" s="142"/>
      <c r="D154" s="92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142"/>
      <c r="C155" s="142"/>
      <c r="D155" s="92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142"/>
      <c r="C156" s="142"/>
      <c r="D156" s="92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142"/>
      <c r="C157" s="142"/>
      <c r="D157" s="92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142"/>
      <c r="C158" s="142"/>
      <c r="D158" s="92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142"/>
      <c r="C159" s="142"/>
      <c r="D159" s="92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142"/>
      <c r="C160" s="142"/>
      <c r="D160" s="92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142"/>
      <c r="C161" s="142"/>
      <c r="D161" s="92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142"/>
      <c r="C162" s="142"/>
      <c r="D162" s="92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142"/>
      <c r="C163" s="142"/>
      <c r="D163" s="92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142"/>
      <c r="C164" s="142"/>
      <c r="D164" s="92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142"/>
      <c r="C165" s="142"/>
      <c r="D165" s="92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142"/>
      <c r="C166" s="142"/>
      <c r="D166" s="92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142"/>
      <c r="C167" s="142"/>
      <c r="D167" s="92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142"/>
      <c r="C168" s="142"/>
      <c r="D168" s="92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</row>
    <row r="169" spans="2:17">
      <c r="B169" s="142"/>
      <c r="C169" s="142"/>
      <c r="D169" s="92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</row>
    <row r="170" spans="2:17">
      <c r="B170" s="142"/>
      <c r="C170" s="142"/>
      <c r="D170" s="92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</row>
    <row r="171" spans="2:17">
      <c r="B171" s="142"/>
      <c r="C171" s="142"/>
      <c r="D171" s="92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</row>
    <row r="172" spans="2:17">
      <c r="B172" s="142"/>
      <c r="C172" s="142"/>
      <c r="D172" s="92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</row>
    <row r="173" spans="2:17">
      <c r="B173" s="142"/>
      <c r="C173" s="142"/>
      <c r="D173" s="92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</row>
    <row r="174" spans="2:17">
      <c r="B174" s="142"/>
      <c r="C174" s="142"/>
      <c r="D174" s="92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</row>
    <row r="175" spans="2:17">
      <c r="B175" s="142"/>
      <c r="C175" s="142"/>
      <c r="D175" s="92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</row>
    <row r="176" spans="2:17">
      <c r="B176" s="142"/>
      <c r="C176" s="142"/>
      <c r="D176" s="92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</row>
    <row r="177" spans="2:17">
      <c r="B177" s="142"/>
      <c r="C177" s="142"/>
      <c r="D177" s="92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</row>
    <row r="178" spans="2:17">
      <c r="B178" s="142"/>
      <c r="C178" s="142"/>
      <c r="D178" s="92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</row>
    <row r="179" spans="2:17">
      <c r="B179" s="142"/>
      <c r="C179" s="142"/>
      <c r="D179" s="92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</row>
    <row r="180" spans="2:17">
      <c r="B180" s="142"/>
      <c r="C180" s="142"/>
      <c r="D180" s="92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</row>
    <row r="181" spans="2:17">
      <c r="B181" s="142"/>
      <c r="C181" s="142"/>
      <c r="D181" s="92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</row>
    <row r="182" spans="2:17">
      <c r="B182" s="142"/>
      <c r="C182" s="142"/>
      <c r="D182" s="92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</row>
    <row r="183" spans="2:17">
      <c r="B183" s="142"/>
      <c r="C183" s="142"/>
      <c r="D183" s="92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/>
  <cols>
    <col min="1" max="1" width="81.5" style="9" customWidth="1"/>
    <col min="2" max="2" width="14.33203125" style="163" customWidth="1"/>
    <col min="3" max="3" width="15.5" style="163" customWidth="1"/>
    <col min="4" max="4" width="10.33203125" style="103" customWidth="1"/>
    <col min="5" max="16384" width="9.1640625" style="9"/>
  </cols>
  <sheetData>
    <row r="2" spans="1:19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28.02.2022</v>
      </c>
      <c r="B2" s="3"/>
      <c r="C2" s="3"/>
      <c r="D2" s="3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9">
      <c r="A3" s="1" t="s">
        <v>158</v>
      </c>
      <c r="B3" s="1"/>
      <c r="C3" s="1"/>
      <c r="D3" s="1"/>
    </row>
    <row r="4" spans="1:19">
      <c r="B4" s="142"/>
      <c r="C4" s="142"/>
      <c r="D4" s="92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</row>
    <row r="5" spans="1:19" s="82" customFormat="1">
      <c r="B5" s="215"/>
      <c r="C5" s="215"/>
      <c r="D5" s="82" t="str">
        <f>VALVAL</f>
        <v>млрд. одиниць</v>
      </c>
    </row>
    <row r="6" spans="1:19" s="154" customFormat="1">
      <c r="A6" s="93"/>
      <c r="B6" s="72" t="s">
        <v>159</v>
      </c>
      <c r="C6" s="72" t="s">
        <v>162</v>
      </c>
      <c r="D6" s="243" t="s">
        <v>180</v>
      </c>
    </row>
    <row r="7" spans="1:19" s="121" customFormat="1" ht="16">
      <c r="A7" s="198" t="s">
        <v>144</v>
      </c>
      <c r="B7" s="83">
        <f>SUM(B8:B46)</f>
        <v>93.320295901529988</v>
      </c>
      <c r="C7" s="83">
        <f>SUM(C8:C46)</f>
        <v>2730.0759245751397</v>
      </c>
      <c r="D7" s="23">
        <f>SUM(D8:D46)</f>
        <v>1</v>
      </c>
    </row>
    <row r="8" spans="1:19" s="172" customFormat="1">
      <c r="A8" s="238" t="s">
        <v>78</v>
      </c>
      <c r="B8" s="153">
        <v>35.30163340691</v>
      </c>
      <c r="C8" s="153">
        <v>1032.7457551612999</v>
      </c>
      <c r="D8" s="94">
        <v>0.37828499999999998</v>
      </c>
    </row>
    <row r="9" spans="1:19" s="212" customFormat="1">
      <c r="A9" s="238" t="s">
        <v>166</v>
      </c>
      <c r="B9" s="153">
        <v>1.1840212700199999</v>
      </c>
      <c r="C9" s="153">
        <v>34.638423852389998</v>
      </c>
      <c r="D9" s="94">
        <v>1.2688E-2</v>
      </c>
    </row>
    <row r="10" spans="1:19" s="25" customFormat="1">
      <c r="A10" s="46" t="s">
        <v>106</v>
      </c>
      <c r="B10" s="204">
        <v>3.2632139999999998E-5</v>
      </c>
      <c r="C10" s="204">
        <v>9.5465000000000003E-4</v>
      </c>
      <c r="D10" s="160">
        <v>0</v>
      </c>
    </row>
    <row r="11" spans="1:19">
      <c r="A11" s="63" t="s">
        <v>149</v>
      </c>
      <c r="B11" s="171">
        <v>24.336794933059998</v>
      </c>
      <c r="C11" s="171">
        <v>711.970502087</v>
      </c>
      <c r="D11" s="113">
        <v>0.26078800000000002</v>
      </c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</row>
    <row r="12" spans="1:19">
      <c r="A12" s="63" t="s">
        <v>11</v>
      </c>
      <c r="B12" s="171">
        <v>2.8647512559299999</v>
      </c>
      <c r="C12" s="171">
        <v>83.808011517449998</v>
      </c>
      <c r="D12" s="113">
        <v>3.0698E-2</v>
      </c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9">
      <c r="A13" s="63" t="s">
        <v>160</v>
      </c>
      <c r="B13" s="171">
        <v>23.593797085719999</v>
      </c>
      <c r="C13" s="171">
        <v>690.23417436295995</v>
      </c>
      <c r="D13" s="113">
        <v>0.252826</v>
      </c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</row>
    <row r="14" spans="1:19">
      <c r="A14" s="63" t="s">
        <v>118</v>
      </c>
      <c r="B14" s="171">
        <v>1.4994826430699999</v>
      </c>
      <c r="C14" s="171">
        <v>43.867214774570002</v>
      </c>
      <c r="D14" s="113">
        <v>1.6067999999999999E-2</v>
      </c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</row>
    <row r="15" spans="1:19">
      <c r="A15" s="63" t="s">
        <v>175</v>
      </c>
      <c r="B15" s="171">
        <v>4.5397826746799996</v>
      </c>
      <c r="C15" s="171">
        <v>132.81088816946999</v>
      </c>
      <c r="D15" s="113">
        <v>4.8647000000000003E-2</v>
      </c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9">
      <c r="B16" s="142"/>
      <c r="C16" s="142"/>
      <c r="D16" s="92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</row>
    <row r="17" spans="2:17">
      <c r="B17" s="142"/>
      <c r="C17" s="142"/>
      <c r="D17" s="92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</row>
    <row r="18" spans="2:17">
      <c r="B18" s="142"/>
      <c r="C18" s="142"/>
      <c r="D18" s="92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</row>
    <row r="19" spans="2:17">
      <c r="B19" s="142"/>
      <c r="C19" s="142"/>
      <c r="D19" s="92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</row>
    <row r="20" spans="2:17">
      <c r="B20" s="142"/>
      <c r="C20" s="142"/>
      <c r="D20" s="92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</row>
    <row r="21" spans="2:17">
      <c r="B21" s="142"/>
      <c r="C21" s="142"/>
      <c r="D21" s="92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</row>
    <row r="22" spans="2:17">
      <c r="B22" s="142"/>
      <c r="C22" s="142"/>
      <c r="D22" s="92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</row>
    <row r="23" spans="2:17">
      <c r="B23" s="142"/>
      <c r="C23" s="142"/>
      <c r="D23" s="92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2:17">
      <c r="B24" s="142"/>
      <c r="C24" s="142"/>
      <c r="D24" s="92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2:17">
      <c r="B25" s="142"/>
      <c r="C25" s="142"/>
      <c r="D25" s="92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</row>
    <row r="26" spans="2:17">
      <c r="B26" s="142"/>
      <c r="C26" s="142"/>
      <c r="D26" s="92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2:17">
      <c r="B27" s="142"/>
      <c r="C27" s="142"/>
      <c r="D27" s="92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2:17">
      <c r="B28" s="142"/>
      <c r="C28" s="142"/>
      <c r="D28" s="92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</row>
    <row r="29" spans="2:17">
      <c r="B29" s="142"/>
      <c r="C29" s="142"/>
      <c r="D29" s="92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2:17">
      <c r="B30" s="142"/>
      <c r="C30" s="142"/>
      <c r="D30" s="92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</row>
    <row r="31" spans="2:17">
      <c r="B31" s="142"/>
      <c r="C31" s="142"/>
      <c r="D31" s="92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</row>
    <row r="32" spans="2:17">
      <c r="B32" s="142"/>
      <c r="C32" s="142"/>
      <c r="D32" s="92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</row>
    <row r="33" spans="2:17">
      <c r="B33" s="142"/>
      <c r="C33" s="142"/>
      <c r="D33" s="92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2:17">
      <c r="B34" s="142"/>
      <c r="C34" s="142"/>
      <c r="D34" s="92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2:17">
      <c r="B35" s="142"/>
      <c r="C35" s="142"/>
      <c r="D35" s="92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2:17">
      <c r="B36" s="142"/>
      <c r="C36" s="142"/>
      <c r="D36" s="92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2:17">
      <c r="B37" s="142"/>
      <c r="C37" s="142"/>
      <c r="D37" s="92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2:17">
      <c r="B38" s="142"/>
      <c r="C38" s="142"/>
      <c r="D38" s="92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2:17">
      <c r="B39" s="142"/>
      <c r="C39" s="142"/>
      <c r="D39" s="92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</row>
    <row r="40" spans="2:17">
      <c r="B40" s="142"/>
      <c r="C40" s="142"/>
      <c r="D40" s="92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</row>
    <row r="41" spans="2:17">
      <c r="B41" s="142"/>
      <c r="C41" s="142"/>
      <c r="D41" s="92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2:17">
      <c r="B42" s="142"/>
      <c r="C42" s="142"/>
      <c r="D42" s="92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2:17">
      <c r="B43" s="142"/>
      <c r="C43" s="142"/>
      <c r="D43" s="92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2:17">
      <c r="B44" s="142"/>
      <c r="C44" s="142"/>
      <c r="D44" s="92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2:17">
      <c r="B45" s="142"/>
      <c r="C45" s="142"/>
      <c r="D45" s="92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2:17">
      <c r="B46" s="142"/>
      <c r="C46" s="142"/>
      <c r="D46" s="92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2:17">
      <c r="B47" s="142"/>
      <c r="C47" s="142"/>
      <c r="D47" s="92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2:17">
      <c r="B48" s="142"/>
      <c r="C48" s="142"/>
      <c r="D48" s="92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</row>
    <row r="49" spans="2:17">
      <c r="B49" s="142"/>
      <c r="C49" s="142"/>
      <c r="D49" s="92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</row>
    <row r="50" spans="2:17">
      <c r="B50" s="142"/>
      <c r="C50" s="142"/>
      <c r="D50" s="92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2:17">
      <c r="B51" s="142"/>
      <c r="C51" s="142"/>
      <c r="D51" s="92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</row>
    <row r="52" spans="2:17">
      <c r="B52" s="142"/>
      <c r="C52" s="142"/>
      <c r="D52" s="92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</row>
    <row r="53" spans="2:17">
      <c r="B53" s="142"/>
      <c r="C53" s="142"/>
      <c r="D53" s="92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2:17">
      <c r="B54" s="142"/>
      <c r="C54" s="142"/>
      <c r="D54" s="92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2:17">
      <c r="B55" s="142"/>
      <c r="C55" s="142"/>
      <c r="D55" s="92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2:17">
      <c r="B56" s="142"/>
      <c r="C56" s="142"/>
      <c r="D56" s="92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2:17">
      <c r="B57" s="142"/>
      <c r="C57" s="142"/>
      <c r="D57" s="92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2:17">
      <c r="B58" s="142"/>
      <c r="C58" s="142"/>
      <c r="D58" s="92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2:17">
      <c r="B59" s="142"/>
      <c r="C59" s="142"/>
      <c r="D59" s="92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2:17">
      <c r="B60" s="142"/>
      <c r="C60" s="142"/>
      <c r="D60" s="92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2:17">
      <c r="B61" s="142"/>
      <c r="C61" s="142"/>
      <c r="D61" s="92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2:17">
      <c r="B62" s="142"/>
      <c r="C62" s="142"/>
      <c r="D62" s="92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2:17">
      <c r="B63" s="142"/>
      <c r="C63" s="142"/>
      <c r="D63" s="92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2:17">
      <c r="B64" s="142"/>
      <c r="C64" s="142"/>
      <c r="D64" s="92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2:17">
      <c r="B65" s="142"/>
      <c r="C65" s="142"/>
      <c r="D65" s="92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2:17">
      <c r="B66" s="142"/>
      <c r="C66" s="142"/>
      <c r="D66" s="92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2:17">
      <c r="B67" s="142"/>
      <c r="C67" s="142"/>
      <c r="D67" s="92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2:17">
      <c r="B68" s="142"/>
      <c r="C68" s="142"/>
      <c r="D68" s="92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2:17">
      <c r="B69" s="142"/>
      <c r="C69" s="142"/>
      <c r="D69" s="92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2:17">
      <c r="B70" s="142"/>
      <c r="C70" s="142"/>
      <c r="D70" s="92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2:17">
      <c r="B71" s="142"/>
      <c r="C71" s="142"/>
      <c r="D71" s="92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2:17">
      <c r="B72" s="142"/>
      <c r="C72" s="142"/>
      <c r="D72" s="92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2:17">
      <c r="B73" s="142"/>
      <c r="C73" s="142"/>
      <c r="D73" s="92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2:17">
      <c r="B74" s="142"/>
      <c r="C74" s="142"/>
      <c r="D74" s="92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2:17">
      <c r="B75" s="142"/>
      <c r="C75" s="142"/>
      <c r="D75" s="92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2:17">
      <c r="B76" s="142"/>
      <c r="C76" s="142"/>
      <c r="D76" s="92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2:17">
      <c r="B77" s="142"/>
      <c r="C77" s="142"/>
      <c r="D77" s="92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2:17">
      <c r="B78" s="142"/>
      <c r="C78" s="142"/>
      <c r="D78" s="92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2:17">
      <c r="B79" s="142"/>
      <c r="C79" s="142"/>
      <c r="D79" s="92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2:17">
      <c r="B80" s="142"/>
      <c r="C80" s="142"/>
      <c r="D80" s="92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2:17">
      <c r="B81" s="142"/>
      <c r="C81" s="142"/>
      <c r="D81" s="92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2:17">
      <c r="B82" s="142"/>
      <c r="C82" s="142"/>
      <c r="D82" s="92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2:17">
      <c r="B83" s="142"/>
      <c r="C83" s="142"/>
      <c r="D83" s="92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2:17">
      <c r="B84" s="142"/>
      <c r="C84" s="142"/>
      <c r="D84" s="92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2:17">
      <c r="B85" s="142"/>
      <c r="C85" s="142"/>
      <c r="D85" s="92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2:17">
      <c r="B86" s="142"/>
      <c r="C86" s="142"/>
      <c r="D86" s="92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2:17">
      <c r="B87" s="142"/>
      <c r="C87" s="142"/>
      <c r="D87" s="92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2:17">
      <c r="B88" s="142"/>
      <c r="C88" s="142"/>
      <c r="D88" s="92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2:17">
      <c r="B89" s="142"/>
      <c r="C89" s="142"/>
      <c r="D89" s="92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2:17">
      <c r="B90" s="142"/>
      <c r="C90" s="142"/>
      <c r="D90" s="92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2:17">
      <c r="B91" s="142"/>
      <c r="C91" s="142"/>
      <c r="D91" s="92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2:17">
      <c r="B92" s="142"/>
      <c r="C92" s="142"/>
      <c r="D92" s="92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2:17">
      <c r="B93" s="142"/>
      <c r="C93" s="142"/>
      <c r="D93" s="92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2:17">
      <c r="B94" s="142"/>
      <c r="C94" s="142"/>
      <c r="D94" s="92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2:17">
      <c r="B95" s="142"/>
      <c r="C95" s="142"/>
      <c r="D95" s="92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2:17">
      <c r="B96" s="142"/>
      <c r="C96" s="142"/>
      <c r="D96" s="92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2:17">
      <c r="B97" s="142"/>
      <c r="C97" s="142"/>
      <c r="D97" s="92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2:17">
      <c r="B98" s="142"/>
      <c r="C98" s="142"/>
      <c r="D98" s="92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2:17">
      <c r="B99" s="142"/>
      <c r="C99" s="142"/>
      <c r="D99" s="92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2:17">
      <c r="B100" s="142"/>
      <c r="C100" s="142"/>
      <c r="D100" s="92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2:17">
      <c r="B101" s="142"/>
      <c r="C101" s="142"/>
      <c r="D101" s="92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2:17">
      <c r="B102" s="142"/>
      <c r="C102" s="142"/>
      <c r="D102" s="92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2:17">
      <c r="B103" s="142"/>
      <c r="C103" s="142"/>
      <c r="D103" s="92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2:17">
      <c r="B104" s="142"/>
      <c r="C104" s="142"/>
      <c r="D104" s="92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2:17">
      <c r="B105" s="142"/>
      <c r="C105" s="142"/>
      <c r="D105" s="92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2:17">
      <c r="B106" s="142"/>
      <c r="C106" s="142"/>
      <c r="D106" s="92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2:17">
      <c r="B107" s="142"/>
      <c r="C107" s="142"/>
      <c r="D107" s="92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2:17">
      <c r="B108" s="142"/>
      <c r="C108" s="142"/>
      <c r="D108" s="92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2:17">
      <c r="B109" s="142"/>
      <c r="C109" s="142"/>
      <c r="D109" s="92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2:17">
      <c r="B110" s="142"/>
      <c r="C110" s="142"/>
      <c r="D110" s="92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2:17">
      <c r="B111" s="142"/>
      <c r="C111" s="142"/>
      <c r="D111" s="92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2:17">
      <c r="B112" s="142"/>
      <c r="C112" s="142"/>
      <c r="D112" s="92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2:17">
      <c r="B113" s="142"/>
      <c r="C113" s="142"/>
      <c r="D113" s="92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2:17">
      <c r="B114" s="142"/>
      <c r="C114" s="142"/>
      <c r="D114" s="92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2:17">
      <c r="B115" s="142"/>
      <c r="C115" s="142"/>
      <c r="D115" s="92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2:17">
      <c r="B116" s="142"/>
      <c r="C116" s="142"/>
      <c r="D116" s="92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2:17">
      <c r="B117" s="142"/>
      <c r="C117" s="142"/>
      <c r="D117" s="92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2:17">
      <c r="B118" s="142"/>
      <c r="C118" s="142"/>
      <c r="D118" s="92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2:17">
      <c r="B119" s="142"/>
      <c r="C119" s="142"/>
      <c r="D119" s="92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2:17">
      <c r="B120" s="142"/>
      <c r="C120" s="142"/>
      <c r="D120" s="92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2:17">
      <c r="B121" s="142"/>
      <c r="C121" s="142"/>
      <c r="D121" s="92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2:17">
      <c r="B122" s="142"/>
      <c r="C122" s="142"/>
      <c r="D122" s="92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2:17">
      <c r="B123" s="142"/>
      <c r="C123" s="142"/>
      <c r="D123" s="92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2:17">
      <c r="B124" s="142"/>
      <c r="C124" s="142"/>
      <c r="D124" s="92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2:17">
      <c r="B125" s="142"/>
      <c r="C125" s="142"/>
      <c r="D125" s="92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</row>
    <row r="126" spans="2:17">
      <c r="B126" s="142"/>
      <c r="C126" s="142"/>
      <c r="D126" s="92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</row>
    <row r="127" spans="2:17">
      <c r="B127" s="142"/>
      <c r="C127" s="142"/>
      <c r="D127" s="92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</row>
    <row r="128" spans="2:17">
      <c r="B128" s="142"/>
      <c r="C128" s="142"/>
      <c r="D128" s="92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142"/>
      <c r="C129" s="142"/>
      <c r="D129" s="92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142"/>
      <c r="C130" s="142"/>
      <c r="D130" s="92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142"/>
      <c r="C131" s="142"/>
      <c r="D131" s="92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142"/>
      <c r="C132" s="142"/>
      <c r="D132" s="92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142"/>
      <c r="C133" s="142"/>
      <c r="D133" s="92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142"/>
      <c r="C134" s="142"/>
      <c r="D134" s="92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142"/>
      <c r="C135" s="142"/>
      <c r="D135" s="92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142"/>
      <c r="C136" s="142"/>
      <c r="D136" s="92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142"/>
      <c r="C137" s="142"/>
      <c r="D137" s="92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142"/>
      <c r="C138" s="142"/>
      <c r="D138" s="92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142"/>
      <c r="C139" s="142"/>
      <c r="D139" s="92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142"/>
      <c r="C140" s="142"/>
      <c r="D140" s="92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142"/>
      <c r="C141" s="142"/>
      <c r="D141" s="92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142"/>
      <c r="C142" s="142"/>
      <c r="D142" s="92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142"/>
      <c r="C143" s="142"/>
      <c r="D143" s="92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142"/>
      <c r="C144" s="142"/>
      <c r="D144" s="92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142"/>
      <c r="C145" s="142"/>
      <c r="D145" s="92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142"/>
      <c r="C146" s="142"/>
      <c r="D146" s="92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142"/>
      <c r="C147" s="142"/>
      <c r="D147" s="92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142"/>
      <c r="C148" s="142"/>
      <c r="D148" s="92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142"/>
      <c r="C149" s="142"/>
      <c r="D149" s="92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142"/>
      <c r="C150" s="142"/>
      <c r="D150" s="92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142"/>
      <c r="C151" s="142"/>
      <c r="D151" s="92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142"/>
      <c r="C152" s="142"/>
      <c r="D152" s="92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142"/>
      <c r="C153" s="142"/>
      <c r="D153" s="92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142"/>
      <c r="C154" s="142"/>
      <c r="D154" s="92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142"/>
      <c r="C155" s="142"/>
      <c r="D155" s="92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142"/>
      <c r="C156" s="142"/>
      <c r="D156" s="92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142"/>
      <c r="C157" s="142"/>
      <c r="D157" s="92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142"/>
      <c r="C158" s="142"/>
      <c r="D158" s="92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142"/>
      <c r="C159" s="142"/>
      <c r="D159" s="92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142"/>
      <c r="C160" s="142"/>
      <c r="D160" s="92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142"/>
      <c r="C161" s="142"/>
      <c r="D161" s="92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142"/>
      <c r="C162" s="142"/>
      <c r="D162" s="92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142"/>
      <c r="C163" s="142"/>
      <c r="D163" s="92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142"/>
      <c r="C164" s="142"/>
      <c r="D164" s="92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142"/>
      <c r="C165" s="142"/>
      <c r="D165" s="92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142"/>
      <c r="C166" s="142"/>
      <c r="D166" s="92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142"/>
      <c r="C167" s="142"/>
      <c r="D167" s="92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142"/>
      <c r="C168" s="142"/>
      <c r="D168" s="92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</row>
    <row r="169" spans="2:17">
      <c r="B169" s="142"/>
      <c r="C169" s="142"/>
      <c r="D169" s="92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</row>
    <row r="170" spans="2:17">
      <c r="B170" s="142"/>
      <c r="C170" s="142"/>
      <c r="D170" s="92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</row>
    <row r="171" spans="2:17">
      <c r="B171" s="142"/>
      <c r="C171" s="142"/>
      <c r="D171" s="92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</row>
    <row r="172" spans="2:17">
      <c r="B172" s="142"/>
      <c r="C172" s="142"/>
      <c r="D172" s="92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</row>
    <row r="173" spans="2:17">
      <c r="B173" s="142"/>
      <c r="C173" s="142"/>
      <c r="D173" s="92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</row>
    <row r="174" spans="2:17">
      <c r="B174" s="142"/>
      <c r="C174" s="142"/>
      <c r="D174" s="92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</row>
    <row r="175" spans="2:17">
      <c r="B175" s="142"/>
      <c r="C175" s="142"/>
      <c r="D175" s="92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</row>
    <row r="176" spans="2:17">
      <c r="B176" s="142"/>
      <c r="C176" s="142"/>
      <c r="D176" s="92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</row>
    <row r="177" spans="2:17">
      <c r="B177" s="142"/>
      <c r="C177" s="142"/>
      <c r="D177" s="92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</row>
    <row r="178" spans="2:17">
      <c r="B178" s="142"/>
      <c r="C178" s="142"/>
      <c r="D178" s="92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</row>
    <row r="179" spans="2:17">
      <c r="B179" s="142"/>
      <c r="C179" s="142"/>
      <c r="D179" s="92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</row>
    <row r="180" spans="2:17">
      <c r="B180" s="142"/>
      <c r="C180" s="142"/>
      <c r="D180" s="92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</row>
    <row r="181" spans="2:17">
      <c r="B181" s="142"/>
      <c r="C181" s="142"/>
      <c r="D181" s="92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</row>
    <row r="182" spans="2:17">
      <c r="B182" s="142"/>
      <c r="C182" s="142"/>
      <c r="D182" s="92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</row>
    <row r="183" spans="2:17">
      <c r="B183" s="142"/>
      <c r="C183" s="142"/>
      <c r="D183" s="92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">
    <tabColor indexed="57"/>
    <outlinePr applyStyles="1" summaryBelow="0"/>
    <pageSetUpPr fitToPage="1"/>
  </sheetPr>
  <dimension ref="A1:I180"/>
  <sheetViews>
    <sheetView workbookViewId="0">
      <selection activeCell="A2" sqref="A2:N2"/>
    </sheetView>
  </sheetViews>
  <sheetFormatPr baseColWidth="10" defaultColWidth="9.1640625" defaultRowHeight="11" outlineLevelRow="3"/>
  <cols>
    <col min="1" max="1" width="52" style="74" customWidth="1"/>
    <col min="2" max="4" width="15.1640625" style="211" customWidth="1"/>
    <col min="5" max="16384" width="9.1640625" style="74"/>
  </cols>
  <sheetData>
    <row r="1" spans="1:9" s="9" customFormat="1" ht="14">
      <c r="B1" s="163"/>
      <c r="D1" s="163"/>
    </row>
    <row r="2" spans="1:9" s="9" customFormat="1" ht="19">
      <c r="A2" s="5" t="s">
        <v>102</v>
      </c>
      <c r="B2" s="5"/>
      <c r="C2" s="5"/>
      <c r="D2" s="5"/>
      <c r="E2" s="47"/>
      <c r="F2" s="47"/>
      <c r="G2" s="47"/>
      <c r="H2" s="47"/>
      <c r="I2" s="47"/>
    </row>
    <row r="3" spans="1:9" s="9" customFormat="1" ht="14">
      <c r="A3" s="213"/>
      <c r="B3" s="163"/>
      <c r="C3" s="163"/>
      <c r="D3" s="163"/>
    </row>
    <row r="4" spans="1:9" s="82" customFormat="1" ht="14">
      <c r="B4" s="215"/>
      <c r="C4" s="215"/>
      <c r="D4" s="215" t="str">
        <f>VALUSD</f>
        <v>млрд. дол. США</v>
      </c>
    </row>
    <row r="5" spans="1:9" s="154" customFormat="1" ht="14">
      <c r="A5" s="93"/>
      <c r="B5" s="41">
        <v>44561</v>
      </c>
      <c r="C5" s="41">
        <v>44592</v>
      </c>
      <c r="D5" s="41">
        <v>44620</v>
      </c>
    </row>
    <row r="6" spans="1:9" s="35" customFormat="1" ht="34">
      <c r="A6" s="233" t="s">
        <v>144</v>
      </c>
      <c r="B6" s="226">
        <f>B$62+B$7</f>
        <v>97.954450442070012</v>
      </c>
      <c r="C6" s="226">
        <f>C$62+C$7</f>
        <v>95.380431728220003</v>
      </c>
      <c r="D6" s="226">
        <f>D$62+D$7</f>
        <v>93.320295901530002</v>
      </c>
    </row>
    <row r="7" spans="1:9" s="180" customFormat="1" ht="16">
      <c r="A7" s="184" t="s">
        <v>46</v>
      </c>
      <c r="B7" s="202">
        <f>B$8+B$45</f>
        <v>40.750410996870009</v>
      </c>
      <c r="C7" s="202">
        <f>C$8+C$45</f>
        <v>38.582353737790001</v>
      </c>
      <c r="D7" s="202">
        <f>D$8+D$45</f>
        <v>36.485687309070002</v>
      </c>
    </row>
    <row r="8" spans="1:9" s="212" customFormat="1" ht="16" outlineLevel="1">
      <c r="A8" s="219" t="s">
        <v>63</v>
      </c>
      <c r="B8" s="31">
        <f>B$9+B$43</f>
        <v>38.952681436220011</v>
      </c>
      <c r="C8" s="31">
        <f>C$9+C$43</f>
        <v>36.860368115680004</v>
      </c>
      <c r="D8" s="31">
        <f>D$9+D$43</f>
        <v>34.786270808360001</v>
      </c>
    </row>
    <row r="9" spans="1:9" s="25" customFormat="1" ht="14" outlineLevel="2">
      <c r="A9" s="238" t="s">
        <v>184</v>
      </c>
      <c r="B9" s="204">
        <f>SUM(B$10:B$42)</f>
        <v>38.884805428450008</v>
      </c>
      <c r="C9" s="204">
        <f>SUM(C$10:C$42)</f>
        <v>36.796042735340002</v>
      </c>
      <c r="D9" s="204">
        <f>SUM(D$10:D$42)</f>
        <v>34.722981058089999</v>
      </c>
    </row>
    <row r="10" spans="1:9" s="88" customFormat="1" ht="14" outlineLevel="3">
      <c r="A10" s="11" t="s">
        <v>136</v>
      </c>
      <c r="B10" s="24">
        <v>2.9816281866000001</v>
      </c>
      <c r="C10" s="24">
        <v>2.8256577462000001</v>
      </c>
      <c r="D10" s="24">
        <v>2.7801650321600002</v>
      </c>
    </row>
    <row r="11" spans="1:9" ht="14" outlineLevel="3">
      <c r="A11" s="84" t="s">
        <v>193</v>
      </c>
      <c r="B11" s="223">
        <v>0.64274768862999998</v>
      </c>
      <c r="C11" s="223">
        <v>0.60912524015000002</v>
      </c>
      <c r="D11" s="223">
        <v>0.59931840477999998</v>
      </c>
      <c r="E11" s="61"/>
      <c r="F11" s="61"/>
      <c r="G11" s="61"/>
    </row>
    <row r="12" spans="1:9" ht="14" outlineLevel="3">
      <c r="A12" s="84" t="s">
        <v>29</v>
      </c>
      <c r="B12" s="223">
        <v>3.5161637729300002</v>
      </c>
      <c r="C12" s="223">
        <v>3.3010578153800001</v>
      </c>
      <c r="D12" s="223">
        <v>2.5162570424099999</v>
      </c>
      <c r="E12" s="61"/>
      <c r="F12" s="61"/>
      <c r="G12" s="61"/>
    </row>
    <row r="13" spans="1:9" ht="14" outlineLevel="3">
      <c r="A13" s="84" t="s">
        <v>32</v>
      </c>
      <c r="B13" s="223">
        <v>1.3380648283200001</v>
      </c>
      <c r="C13" s="223">
        <v>1.26806999744</v>
      </c>
      <c r="D13" s="223">
        <v>1.2476542390800001</v>
      </c>
      <c r="E13" s="61"/>
      <c r="F13" s="61"/>
      <c r="G13" s="61"/>
    </row>
    <row r="14" spans="1:9" ht="14" outlineLevel="3">
      <c r="A14" s="84" t="s">
        <v>81</v>
      </c>
      <c r="B14" s="223">
        <v>1.05212224414</v>
      </c>
      <c r="C14" s="223">
        <v>0.99708521080000001</v>
      </c>
      <c r="D14" s="223">
        <v>0.98103227149000005</v>
      </c>
      <c r="E14" s="61"/>
      <c r="F14" s="61"/>
      <c r="G14" s="61"/>
    </row>
    <row r="15" spans="1:9" ht="14" outlineLevel="3">
      <c r="A15" s="84" t="s">
        <v>126</v>
      </c>
      <c r="B15" s="223">
        <v>1.71932165613</v>
      </c>
      <c r="C15" s="223">
        <v>1.6293830925899999</v>
      </c>
      <c r="D15" s="223">
        <v>1.6031502414500001</v>
      </c>
      <c r="E15" s="61"/>
      <c r="F15" s="61"/>
      <c r="G15" s="61"/>
    </row>
    <row r="16" spans="1:9" ht="14" outlineLevel="3">
      <c r="A16" s="84" t="s">
        <v>185</v>
      </c>
      <c r="B16" s="223">
        <v>4.2928769860499996</v>
      </c>
      <c r="C16" s="223">
        <v>4.0683144744300002</v>
      </c>
      <c r="D16" s="223">
        <v>4.0028151522800002</v>
      </c>
      <c r="E16" s="61"/>
      <c r="F16" s="61"/>
      <c r="G16" s="61"/>
    </row>
    <row r="17" spans="1:7" ht="14" outlineLevel="3">
      <c r="A17" s="84" t="s">
        <v>25</v>
      </c>
      <c r="B17" s="223">
        <v>0.44349495202</v>
      </c>
      <c r="C17" s="223">
        <v>0.42029551242000002</v>
      </c>
      <c r="D17" s="223">
        <v>0.41352881056000002</v>
      </c>
      <c r="E17" s="61"/>
      <c r="F17" s="61"/>
      <c r="G17" s="61"/>
    </row>
    <row r="18" spans="1:7" ht="14" outlineLevel="3">
      <c r="A18" s="84" t="s">
        <v>73</v>
      </c>
      <c r="B18" s="223">
        <v>0.44349495202</v>
      </c>
      <c r="C18" s="223">
        <v>0.42029551242000002</v>
      </c>
      <c r="D18" s="223">
        <v>0.41352881056000002</v>
      </c>
      <c r="E18" s="61"/>
      <c r="F18" s="61"/>
      <c r="G18" s="61"/>
    </row>
    <row r="19" spans="1:7" ht="14" outlineLevel="3">
      <c r="A19" s="84" t="s">
        <v>161</v>
      </c>
      <c r="B19" s="223">
        <v>2.8173273781899999</v>
      </c>
      <c r="C19" s="223">
        <v>2.8182106917</v>
      </c>
      <c r="D19" s="223">
        <v>2.7893008094299998</v>
      </c>
      <c r="E19" s="61"/>
      <c r="F19" s="61"/>
      <c r="G19" s="61"/>
    </row>
    <row r="20" spans="1:7" ht="14" outlineLevel="3">
      <c r="A20" s="84" t="s">
        <v>119</v>
      </c>
      <c r="B20" s="223">
        <v>0.58794517233999999</v>
      </c>
      <c r="C20" s="223">
        <v>0.55718947050000001</v>
      </c>
      <c r="D20" s="223">
        <v>0.54821879411999996</v>
      </c>
      <c r="E20" s="61"/>
      <c r="F20" s="61"/>
      <c r="G20" s="61"/>
    </row>
    <row r="21" spans="1:7" ht="14" outlineLevel="3">
      <c r="A21" s="84" t="s">
        <v>181</v>
      </c>
      <c r="B21" s="223">
        <v>0.44349495202</v>
      </c>
      <c r="C21" s="223">
        <v>0.42029551242000002</v>
      </c>
      <c r="D21" s="223">
        <v>0.41352881056000002</v>
      </c>
      <c r="E21" s="61"/>
      <c r="F21" s="61"/>
      <c r="G21" s="61"/>
    </row>
    <row r="22" spans="1:7" ht="14" outlineLevel="3">
      <c r="A22" s="84" t="s">
        <v>207</v>
      </c>
      <c r="B22" s="223">
        <v>2.2411606184299999</v>
      </c>
      <c r="C22" s="223">
        <v>2.2545144049300001</v>
      </c>
      <c r="D22" s="223">
        <v>1.2756866061200001</v>
      </c>
      <c r="E22" s="61"/>
      <c r="F22" s="61"/>
      <c r="G22" s="61"/>
    </row>
    <row r="23" spans="1:7" ht="14" outlineLevel="3">
      <c r="A23" s="84" t="s">
        <v>143</v>
      </c>
      <c r="B23" s="223">
        <v>0.44349495202</v>
      </c>
      <c r="C23" s="223">
        <v>0.42029551242000002</v>
      </c>
      <c r="D23" s="223">
        <v>0.41352881056000002</v>
      </c>
      <c r="E23" s="61"/>
      <c r="F23" s="61"/>
      <c r="G23" s="61"/>
    </row>
    <row r="24" spans="1:7" ht="14" outlineLevel="3">
      <c r="A24" s="84" t="s">
        <v>198</v>
      </c>
      <c r="B24" s="223">
        <v>0.44349495202</v>
      </c>
      <c r="C24" s="223">
        <v>0.42029551242000002</v>
      </c>
      <c r="D24" s="223">
        <v>0.41352881056000002</v>
      </c>
      <c r="E24" s="61"/>
      <c r="F24" s="61"/>
      <c r="G24" s="61"/>
    </row>
    <row r="25" spans="1:7" ht="14" outlineLevel="3">
      <c r="A25" s="84" t="s">
        <v>36</v>
      </c>
      <c r="B25" s="223">
        <v>0.44349495202</v>
      </c>
      <c r="C25" s="223">
        <v>0.42029551242000002</v>
      </c>
      <c r="D25" s="223">
        <v>0.41352881056000002</v>
      </c>
      <c r="E25" s="61"/>
      <c r="F25" s="61"/>
      <c r="G25" s="61"/>
    </row>
    <row r="26" spans="1:7" ht="14" outlineLevel="3">
      <c r="A26" s="84" t="s">
        <v>85</v>
      </c>
      <c r="B26" s="223">
        <v>0.44349495202</v>
      </c>
      <c r="C26" s="223">
        <v>0.42029551242000002</v>
      </c>
      <c r="D26" s="223">
        <v>0.41352881056000002</v>
      </c>
      <c r="E26" s="61"/>
      <c r="F26" s="61"/>
      <c r="G26" s="61"/>
    </row>
    <row r="27" spans="1:7" ht="14" outlineLevel="3">
      <c r="A27" s="84" t="s">
        <v>74</v>
      </c>
      <c r="B27" s="223">
        <v>0.44349495202</v>
      </c>
      <c r="C27" s="223">
        <v>0.42029551242000002</v>
      </c>
      <c r="D27" s="223">
        <v>0.41352881056000002</v>
      </c>
      <c r="E27" s="61"/>
      <c r="F27" s="61"/>
      <c r="G27" s="61"/>
    </row>
    <row r="28" spans="1:7" ht="14" outlineLevel="3">
      <c r="A28" s="84" t="s">
        <v>120</v>
      </c>
      <c r="B28" s="223">
        <v>0.44349495202</v>
      </c>
      <c r="C28" s="223">
        <v>0.42029551242000002</v>
      </c>
      <c r="D28" s="223">
        <v>0.41352881056000002</v>
      </c>
      <c r="E28" s="61"/>
      <c r="F28" s="61"/>
      <c r="G28" s="61"/>
    </row>
    <row r="29" spans="1:7" ht="14" outlineLevel="3">
      <c r="A29" s="84" t="s">
        <v>182</v>
      </c>
      <c r="B29" s="223">
        <v>0.44349495202</v>
      </c>
      <c r="C29" s="223">
        <v>0.42029551242000002</v>
      </c>
      <c r="D29" s="223">
        <v>0.41352881056000002</v>
      </c>
      <c r="E29" s="61"/>
      <c r="F29" s="61"/>
      <c r="G29" s="61"/>
    </row>
    <row r="30" spans="1:7" ht="14" outlineLevel="3">
      <c r="A30" s="84" t="s">
        <v>18</v>
      </c>
      <c r="B30" s="223">
        <v>0.44349495202</v>
      </c>
      <c r="C30" s="223">
        <v>0.42029551242000002</v>
      </c>
      <c r="D30" s="223">
        <v>0.41352881056000002</v>
      </c>
      <c r="E30" s="61"/>
      <c r="F30" s="61"/>
      <c r="G30" s="61"/>
    </row>
    <row r="31" spans="1:7" ht="14" outlineLevel="3">
      <c r="A31" s="84" t="s">
        <v>69</v>
      </c>
      <c r="B31" s="223">
        <v>0.44349495202</v>
      </c>
      <c r="C31" s="223">
        <v>0.42029551242000002</v>
      </c>
      <c r="D31" s="223">
        <v>0.41352881056000002</v>
      </c>
      <c r="E31" s="61"/>
      <c r="F31" s="61"/>
      <c r="G31" s="61"/>
    </row>
    <row r="32" spans="1:7" ht="14" outlineLevel="3">
      <c r="A32" s="84" t="s">
        <v>115</v>
      </c>
      <c r="B32" s="223">
        <v>0.44349495202</v>
      </c>
      <c r="C32" s="223">
        <v>0.42029551242000002</v>
      </c>
      <c r="D32" s="223">
        <v>0.41352881056000002</v>
      </c>
      <c r="E32" s="61"/>
      <c r="F32" s="61"/>
      <c r="G32" s="61"/>
    </row>
    <row r="33" spans="1:7" ht="14" outlineLevel="3">
      <c r="A33" s="84" t="s">
        <v>53</v>
      </c>
      <c r="B33" s="223">
        <v>4.1147456020000001E-2</v>
      </c>
      <c r="C33" s="223">
        <v>4.0390618759999997E-2</v>
      </c>
      <c r="D33" s="223">
        <v>4.1156526550000003E-2</v>
      </c>
      <c r="E33" s="61"/>
      <c r="F33" s="61"/>
      <c r="G33" s="61"/>
    </row>
    <row r="34" spans="1:7" ht="14" outlineLevel="3">
      <c r="A34" s="84" t="s">
        <v>43</v>
      </c>
      <c r="B34" s="223">
        <v>3.3531759060400002</v>
      </c>
      <c r="C34" s="223">
        <v>2.81069764693</v>
      </c>
      <c r="D34" s="223">
        <v>2.7654922423100001</v>
      </c>
      <c r="E34" s="61"/>
      <c r="F34" s="61"/>
      <c r="G34" s="61"/>
    </row>
    <row r="35" spans="1:7" ht="14" outlineLevel="3">
      <c r="A35" s="84" t="s">
        <v>86</v>
      </c>
      <c r="B35" s="223">
        <v>0.44349520863000003</v>
      </c>
      <c r="C35" s="223">
        <v>0.42029575560999999</v>
      </c>
      <c r="D35" s="223">
        <v>0.41352904984</v>
      </c>
      <c r="E35" s="61"/>
      <c r="F35" s="61"/>
      <c r="G35" s="61"/>
    </row>
    <row r="36" spans="1:7" ht="14" outlineLevel="3">
      <c r="A36" s="84" t="s">
        <v>90</v>
      </c>
      <c r="B36" s="223">
        <v>1.54523967858</v>
      </c>
      <c r="C36" s="223">
        <v>1.46440742913</v>
      </c>
      <c r="D36" s="223">
        <v>1.4408306642399999</v>
      </c>
      <c r="E36" s="61"/>
      <c r="F36" s="61"/>
      <c r="G36" s="61"/>
    </row>
    <row r="37" spans="1:7" ht="14" outlineLevel="3">
      <c r="A37" s="84" t="s">
        <v>147</v>
      </c>
      <c r="B37" s="223">
        <v>1.88681203308</v>
      </c>
      <c r="C37" s="223">
        <v>1.8136656255700001</v>
      </c>
      <c r="D37" s="223">
        <v>1.79347015374</v>
      </c>
      <c r="E37" s="61"/>
      <c r="F37" s="61"/>
      <c r="G37" s="61"/>
    </row>
    <row r="38" spans="1:7" ht="14" outlineLevel="3">
      <c r="A38" s="84" t="s">
        <v>151</v>
      </c>
      <c r="B38" s="223">
        <v>0.97407988796</v>
      </c>
      <c r="C38" s="223">
        <v>1.0473897560600001</v>
      </c>
      <c r="D38" s="223">
        <v>1.1970404616100001</v>
      </c>
      <c r="E38" s="61"/>
      <c r="F38" s="61"/>
      <c r="G38" s="61"/>
    </row>
    <row r="39" spans="1:7" ht="14" outlineLevel="3">
      <c r="A39" s="84" t="s">
        <v>200</v>
      </c>
      <c r="B39" s="223">
        <v>1.50597939013</v>
      </c>
      <c r="C39" s="223">
        <v>1.4272008657599999</v>
      </c>
      <c r="D39" s="223">
        <v>1.4042231216000001</v>
      </c>
      <c r="E39" s="61"/>
      <c r="F39" s="61"/>
      <c r="G39" s="61"/>
    </row>
    <row r="40" spans="1:7" ht="14" outlineLevel="3">
      <c r="A40" s="84" t="s">
        <v>38</v>
      </c>
      <c r="B40" s="223">
        <v>0.87867744205999998</v>
      </c>
      <c r="C40" s="223">
        <v>0.74621687819000004</v>
      </c>
      <c r="D40" s="223">
        <v>0.73429377643000004</v>
      </c>
      <c r="E40" s="61"/>
      <c r="F40" s="61"/>
      <c r="G40" s="61"/>
    </row>
    <row r="41" spans="1:7" ht="14" outlineLevel="3">
      <c r="A41" s="84" t="s">
        <v>88</v>
      </c>
      <c r="B41" s="223">
        <v>0.64153793137000004</v>
      </c>
      <c r="C41" s="223">
        <v>0.60797876594</v>
      </c>
      <c r="D41" s="223">
        <v>0.59819038859999996</v>
      </c>
      <c r="E41" s="61"/>
      <c r="F41" s="61"/>
      <c r="G41" s="61"/>
    </row>
    <row r="42" spans="1:7" ht="14" outlineLevel="3">
      <c r="A42" s="84" t="s">
        <v>137</v>
      </c>
      <c r="B42" s="223">
        <v>0.65986758656</v>
      </c>
      <c r="C42" s="223">
        <v>0.62534958781000005</v>
      </c>
      <c r="D42" s="223">
        <v>0.61528154257000001</v>
      </c>
      <c r="E42" s="61"/>
      <c r="F42" s="61"/>
      <c r="G42" s="61"/>
    </row>
    <row r="43" spans="1:7" ht="14" outlineLevel="2">
      <c r="A43" s="63" t="s">
        <v>107</v>
      </c>
      <c r="B43" s="171">
        <f>SUM(B$44:B$44)</f>
        <v>6.7876007769999996E-2</v>
      </c>
      <c r="C43" s="171">
        <f>SUM(C$44:C$44)</f>
        <v>6.4325380340000002E-2</v>
      </c>
      <c r="D43" s="171">
        <f>SUM(D$44:D$44)</f>
        <v>6.328975027E-2</v>
      </c>
      <c r="E43" s="61"/>
      <c r="F43" s="61"/>
      <c r="G43" s="61"/>
    </row>
    <row r="44" spans="1:7" ht="14" outlineLevel="3">
      <c r="A44" s="84" t="s">
        <v>27</v>
      </c>
      <c r="B44" s="223">
        <v>6.7876007769999996E-2</v>
      </c>
      <c r="C44" s="223">
        <v>6.4325380340000002E-2</v>
      </c>
      <c r="D44" s="223">
        <v>6.328975027E-2</v>
      </c>
      <c r="E44" s="61"/>
      <c r="F44" s="61"/>
      <c r="G44" s="61"/>
    </row>
    <row r="45" spans="1:7" ht="15" outlineLevel="1">
      <c r="A45" s="81" t="s">
        <v>12</v>
      </c>
      <c r="B45" s="140">
        <f>B$46+B$52+B$60</f>
        <v>1.7977295606499999</v>
      </c>
      <c r="C45" s="140">
        <f>C$46+C$52+C$60</f>
        <v>1.7219856221099998</v>
      </c>
      <c r="D45" s="140">
        <f>D$46+D$52+D$60</f>
        <v>1.6994165007099999</v>
      </c>
      <c r="E45" s="61"/>
      <c r="F45" s="61"/>
      <c r="G45" s="61"/>
    </row>
    <row r="46" spans="1:7" ht="14" outlineLevel="2">
      <c r="A46" s="63" t="s">
        <v>184</v>
      </c>
      <c r="B46" s="171">
        <f>SUM(B$47:B$51)</f>
        <v>0.62058407813000005</v>
      </c>
      <c r="C46" s="171">
        <f>SUM(C$47:C$51)</f>
        <v>0.58812101904000003</v>
      </c>
      <c r="D46" s="171">
        <f>SUM(D$47:D$51)</f>
        <v>0.57865234881999994</v>
      </c>
      <c r="E46" s="61"/>
      <c r="F46" s="61"/>
      <c r="G46" s="61"/>
    </row>
    <row r="47" spans="1:7" ht="14" outlineLevel="3">
      <c r="A47" s="84" t="s">
        <v>103</v>
      </c>
      <c r="B47" s="223">
        <v>4.2525000000000003E-7</v>
      </c>
      <c r="C47" s="223">
        <v>4.03E-7</v>
      </c>
      <c r="D47" s="223">
        <v>3.9650999999999999E-7</v>
      </c>
      <c r="E47" s="61"/>
      <c r="F47" s="61"/>
      <c r="G47" s="61"/>
    </row>
    <row r="48" spans="1:7" ht="14" outlineLevel="3">
      <c r="A48" s="84" t="s">
        <v>70</v>
      </c>
      <c r="B48" s="223">
        <v>0.12739110351999999</v>
      </c>
      <c r="C48" s="223">
        <v>0.12072721208999999</v>
      </c>
      <c r="D48" s="223">
        <v>0.11878352002000001</v>
      </c>
      <c r="E48" s="61"/>
      <c r="F48" s="61"/>
      <c r="G48" s="61"/>
    </row>
    <row r="49" spans="1:7" ht="14" outlineLevel="3">
      <c r="A49" s="84" t="s">
        <v>179</v>
      </c>
      <c r="B49" s="223">
        <v>0.31457354224</v>
      </c>
      <c r="C49" s="223">
        <v>0.29811804516000001</v>
      </c>
      <c r="D49" s="223">
        <v>0.29331838427000001</v>
      </c>
      <c r="E49" s="61"/>
      <c r="F49" s="61"/>
      <c r="G49" s="61"/>
    </row>
    <row r="50" spans="1:7" ht="14" outlineLevel="3">
      <c r="A50" s="84" t="s">
        <v>99</v>
      </c>
      <c r="B50" s="223">
        <v>0.10530038639</v>
      </c>
      <c r="C50" s="223">
        <v>9.9792071260000004E-2</v>
      </c>
      <c r="D50" s="223">
        <v>9.8185432180000004E-2</v>
      </c>
      <c r="E50" s="61"/>
      <c r="F50" s="61"/>
      <c r="G50" s="61"/>
    </row>
    <row r="51" spans="1:7" ht="14" outlineLevel="3">
      <c r="A51" s="84" t="s">
        <v>0</v>
      </c>
      <c r="B51" s="223">
        <v>7.3318620730000006E-2</v>
      </c>
      <c r="C51" s="223">
        <v>6.9483287530000007E-2</v>
      </c>
      <c r="D51" s="223">
        <v>6.8364615840000004E-2</v>
      </c>
      <c r="E51" s="61"/>
      <c r="F51" s="61"/>
      <c r="G51" s="61"/>
    </row>
    <row r="52" spans="1:7" ht="14" outlineLevel="2">
      <c r="A52" s="63" t="s">
        <v>107</v>
      </c>
      <c r="B52" s="171">
        <f>SUM(B$53:B$59)</f>
        <v>1.1771104857099999</v>
      </c>
      <c r="C52" s="171">
        <f>SUM(C$53:C$59)</f>
        <v>1.1338314369599998</v>
      </c>
      <c r="D52" s="171">
        <f>SUM(D$53:D$59)</f>
        <v>1.1207315197500001</v>
      </c>
      <c r="E52" s="61"/>
      <c r="F52" s="61"/>
      <c r="G52" s="61"/>
    </row>
    <row r="53" spans="1:7" ht="14" outlineLevel="3">
      <c r="A53" s="84" t="s">
        <v>132</v>
      </c>
      <c r="B53" s="223">
        <v>0.15948377011000001</v>
      </c>
      <c r="C53" s="223">
        <v>0.15123495813999999</v>
      </c>
      <c r="D53" s="223">
        <v>0.14903538363999999</v>
      </c>
      <c r="E53" s="61"/>
      <c r="F53" s="61"/>
      <c r="G53" s="61"/>
    </row>
    <row r="54" spans="1:7" ht="14" outlineLevel="3">
      <c r="A54" s="84" t="s">
        <v>117</v>
      </c>
      <c r="B54" s="223">
        <v>1.2999999999999999E-2</v>
      </c>
      <c r="C54" s="223">
        <v>1.2999999999999999E-2</v>
      </c>
      <c r="D54" s="223">
        <v>1.2999999999999999E-2</v>
      </c>
      <c r="E54" s="61"/>
      <c r="F54" s="61"/>
      <c r="G54" s="61"/>
    </row>
    <row r="55" spans="1:7" ht="14" outlineLevel="3">
      <c r="A55" s="84" t="s">
        <v>186</v>
      </c>
      <c r="B55" s="223">
        <v>0.01</v>
      </c>
      <c r="C55" s="223">
        <v>0.01</v>
      </c>
      <c r="D55" s="223">
        <v>0.01</v>
      </c>
      <c r="E55" s="61"/>
      <c r="F55" s="61"/>
      <c r="G55" s="61"/>
    </row>
    <row r="56" spans="1:7" ht="14" outlineLevel="3">
      <c r="A56" s="84" t="s">
        <v>172</v>
      </c>
      <c r="B56" s="223">
        <v>1.4E-2</v>
      </c>
      <c r="C56" s="223">
        <v>1.4E-2</v>
      </c>
      <c r="D56" s="223">
        <v>1.4E-2</v>
      </c>
      <c r="E56" s="61"/>
      <c r="F56" s="61"/>
      <c r="G56" s="61"/>
    </row>
    <row r="57" spans="1:7" ht="14" outlineLevel="3">
      <c r="A57" s="84" t="s">
        <v>58</v>
      </c>
      <c r="B57" s="223">
        <v>0.38894169869</v>
      </c>
      <c r="C57" s="223">
        <v>0.37585377215999999</v>
      </c>
      <c r="D57" s="223">
        <v>0.37308581829999998</v>
      </c>
      <c r="E57" s="61"/>
      <c r="F57" s="61"/>
      <c r="G57" s="61"/>
    </row>
    <row r="58" spans="1:7" ht="14" outlineLevel="3">
      <c r="A58" s="84" t="s">
        <v>169</v>
      </c>
      <c r="B58" s="223">
        <v>0.45876715325</v>
      </c>
      <c r="C58" s="223">
        <v>0.43165284256999997</v>
      </c>
      <c r="D58" s="223">
        <v>0.42574368216000003</v>
      </c>
      <c r="E58" s="61"/>
      <c r="F58" s="61"/>
      <c r="G58" s="61"/>
    </row>
    <row r="59" spans="1:7" ht="14" outlineLevel="3">
      <c r="A59" s="84" t="s">
        <v>197</v>
      </c>
      <c r="B59" s="223">
        <v>0.13291786366</v>
      </c>
      <c r="C59" s="223">
        <v>0.13808986408999999</v>
      </c>
      <c r="D59" s="223">
        <v>0.13586663565000001</v>
      </c>
      <c r="E59" s="61"/>
      <c r="F59" s="61"/>
      <c r="G59" s="61"/>
    </row>
    <row r="60" spans="1:7" ht="14" outlineLevel="2">
      <c r="A60" s="63" t="s">
        <v>130</v>
      </c>
      <c r="B60" s="171">
        <f>SUM(B$61:B$61)</f>
        <v>3.4996809999999997E-5</v>
      </c>
      <c r="C60" s="171">
        <f>SUM(C$61:C$61)</f>
        <v>3.3166110000000002E-5</v>
      </c>
      <c r="D60" s="171">
        <f>SUM(D$61:D$61)</f>
        <v>3.2632139999999998E-5</v>
      </c>
      <c r="E60" s="61"/>
      <c r="F60" s="61"/>
      <c r="G60" s="61"/>
    </row>
    <row r="61" spans="1:7" ht="14" outlineLevel="3">
      <c r="A61" s="84" t="s">
        <v>64</v>
      </c>
      <c r="B61" s="223">
        <v>3.4996809999999997E-5</v>
      </c>
      <c r="C61" s="223">
        <v>3.3166110000000002E-5</v>
      </c>
      <c r="D61" s="223">
        <v>3.2632139999999998E-5</v>
      </c>
      <c r="E61" s="61"/>
      <c r="F61" s="61"/>
      <c r="G61" s="61"/>
    </row>
    <row r="62" spans="1:7" ht="15">
      <c r="A62" s="222" t="s">
        <v>57</v>
      </c>
      <c r="B62" s="18">
        <f>B$63+B$95</f>
        <v>57.204039445200003</v>
      </c>
      <c r="C62" s="18">
        <f>C$63+C$95</f>
        <v>56.798077990430002</v>
      </c>
      <c r="D62" s="18">
        <f>D$63+D$95</f>
        <v>56.83460859246</v>
      </c>
      <c r="E62" s="61"/>
      <c r="F62" s="61"/>
      <c r="G62" s="61"/>
    </row>
    <row r="63" spans="1:7" ht="15" outlineLevel="1">
      <c r="A63" s="81" t="s">
        <v>63</v>
      </c>
      <c r="B63" s="140">
        <f>B$64+B$72+B$80+B$85+B$93</f>
        <v>47.661636240850001</v>
      </c>
      <c r="C63" s="140">
        <f>C$64+C$72+C$80+C$85+C$93</f>
        <v>47.375913401160005</v>
      </c>
      <c r="D63" s="140">
        <f>D$64+D$72+D$80+D$85+D$93</f>
        <v>47.460264978150001</v>
      </c>
      <c r="E63" s="61"/>
      <c r="F63" s="61"/>
      <c r="G63" s="61"/>
    </row>
    <row r="64" spans="1:7" ht="14" outlineLevel="2">
      <c r="A64" s="63" t="s">
        <v>165</v>
      </c>
      <c r="B64" s="171">
        <f>SUM(B$65:B$71)</f>
        <v>16.978042560159999</v>
      </c>
      <c r="C64" s="171">
        <f>SUM(C$65:C$71)</f>
        <v>16.805298377190002</v>
      </c>
      <c r="D64" s="171">
        <f>SUM(D$65:D$71)</f>
        <v>16.89663323077</v>
      </c>
      <c r="E64" s="61"/>
      <c r="F64" s="61"/>
      <c r="G64" s="61"/>
    </row>
    <row r="65" spans="1:7" ht="14" outlineLevel="3">
      <c r="A65" s="84" t="s">
        <v>100</v>
      </c>
      <c r="B65" s="223">
        <v>2.2672023800000001E-3</v>
      </c>
      <c r="C65" s="223">
        <v>2.2255010600000001E-3</v>
      </c>
      <c r="D65" s="223">
        <v>2.2677021600000001E-3</v>
      </c>
      <c r="E65" s="61"/>
      <c r="F65" s="61"/>
      <c r="G65" s="61"/>
    </row>
    <row r="66" spans="1:7" ht="14" outlineLevel="3">
      <c r="A66" s="84" t="s">
        <v>48</v>
      </c>
      <c r="B66" s="223">
        <v>0.38494133214999998</v>
      </c>
      <c r="C66" s="223">
        <v>0.37997521903999998</v>
      </c>
      <c r="D66" s="223">
        <v>0.37736928695999999</v>
      </c>
      <c r="E66" s="61"/>
      <c r="F66" s="61"/>
      <c r="G66" s="61"/>
    </row>
    <row r="67" spans="1:7" ht="14" outlineLevel="3">
      <c r="A67" s="84" t="s">
        <v>91</v>
      </c>
      <c r="B67" s="223">
        <v>1.0156447287699999</v>
      </c>
      <c r="C67" s="223">
        <v>0.99696367661999996</v>
      </c>
      <c r="D67" s="223">
        <v>1.00370570211</v>
      </c>
      <c r="E67" s="61"/>
      <c r="F67" s="61"/>
      <c r="G67" s="61"/>
    </row>
    <row r="68" spans="1:7" ht="14" outlineLevel="3">
      <c r="A68" s="84" t="s">
        <v>157</v>
      </c>
      <c r="B68" s="223">
        <v>4.9991812509700004</v>
      </c>
      <c r="C68" s="223">
        <v>4.9072298403000003</v>
      </c>
      <c r="D68" s="223">
        <v>5.0002832687799996</v>
      </c>
      <c r="E68" s="61"/>
      <c r="F68" s="61"/>
      <c r="G68" s="61"/>
    </row>
    <row r="69" spans="1:7" ht="14" outlineLevel="3">
      <c r="A69" s="84" t="s">
        <v>124</v>
      </c>
      <c r="B69" s="223">
        <v>6.1552473171899997</v>
      </c>
      <c r="C69" s="223">
        <v>6.1224911433100004</v>
      </c>
      <c r="D69" s="223">
        <v>6.0839284407600003</v>
      </c>
      <c r="E69" s="61"/>
      <c r="F69" s="61"/>
      <c r="G69" s="61"/>
    </row>
    <row r="70" spans="1:7" ht="14" outlineLevel="3">
      <c r="A70" s="84" t="s">
        <v>140</v>
      </c>
      <c r="B70" s="223">
        <v>4.3625608583400002</v>
      </c>
      <c r="C70" s="223">
        <v>4.3382131265000003</v>
      </c>
      <c r="D70" s="223">
        <v>4.3706181309699996</v>
      </c>
      <c r="E70" s="61"/>
      <c r="F70" s="61"/>
      <c r="G70" s="61"/>
    </row>
    <row r="71" spans="1:7" ht="14" outlineLevel="3">
      <c r="A71" s="84" t="s">
        <v>134</v>
      </c>
      <c r="B71" s="223">
        <v>5.8199870360000003E-2</v>
      </c>
      <c r="C71" s="223">
        <v>5.8199870360000003E-2</v>
      </c>
      <c r="D71" s="223">
        <v>5.846069903E-2</v>
      </c>
      <c r="E71" s="61"/>
      <c r="F71" s="61"/>
      <c r="G71" s="61"/>
    </row>
    <row r="72" spans="1:7" ht="14" outlineLevel="2">
      <c r="A72" s="63" t="s">
        <v>42</v>
      </c>
      <c r="B72" s="171">
        <f>SUM(B$73:B$79)</f>
        <v>1.4938727953400002</v>
      </c>
      <c r="C72" s="171">
        <f>SUM(C$73:C$79)</f>
        <v>1.4866747342900002</v>
      </c>
      <c r="D72" s="171">
        <f>SUM(D$73:D$79)</f>
        <v>1.4994826430700001</v>
      </c>
      <c r="E72" s="61"/>
      <c r="F72" s="61"/>
      <c r="G72" s="61"/>
    </row>
    <row r="73" spans="1:7" ht="14" outlineLevel="3">
      <c r="A73" s="84" t="s">
        <v>22</v>
      </c>
      <c r="B73" s="223">
        <v>2.0492385960000001E-2</v>
      </c>
      <c r="C73" s="223">
        <v>2.029741455E-2</v>
      </c>
      <c r="D73" s="223">
        <v>2.0614518120000001E-2</v>
      </c>
      <c r="E73" s="61"/>
      <c r="F73" s="61"/>
      <c r="G73" s="61"/>
    </row>
    <row r="74" spans="1:7" ht="14" outlineLevel="3">
      <c r="A74" s="84" t="s">
        <v>47</v>
      </c>
      <c r="B74" s="223">
        <v>0.28670076286000001</v>
      </c>
      <c r="C74" s="223">
        <v>0.28142739144000001</v>
      </c>
      <c r="D74" s="223">
        <v>0.28676396308000002</v>
      </c>
      <c r="E74" s="61"/>
      <c r="F74" s="61"/>
      <c r="G74" s="61"/>
    </row>
    <row r="75" spans="1:7" ht="14" outlineLevel="3">
      <c r="A75" s="84" t="s">
        <v>104</v>
      </c>
      <c r="B75" s="223">
        <v>4.1845500289999997E-2</v>
      </c>
      <c r="C75" s="223">
        <v>4.292034258E-2</v>
      </c>
      <c r="D75" s="223">
        <v>4.3734220300000001E-2</v>
      </c>
      <c r="E75" s="61"/>
      <c r="F75" s="61"/>
      <c r="G75" s="61"/>
    </row>
    <row r="76" spans="1:7" ht="14" outlineLevel="3">
      <c r="A76" s="84" t="s">
        <v>112</v>
      </c>
      <c r="B76" s="223">
        <v>0.60585586000000002</v>
      </c>
      <c r="C76" s="223">
        <v>0.60585586000000002</v>
      </c>
      <c r="D76" s="223">
        <v>0.60585586000000002</v>
      </c>
      <c r="E76" s="61"/>
      <c r="F76" s="61"/>
      <c r="G76" s="61"/>
    </row>
    <row r="77" spans="1:7" ht="14" outlineLevel="3">
      <c r="A77" s="84" t="s">
        <v>129</v>
      </c>
      <c r="B77" s="223">
        <v>4.7255449999999998E-4</v>
      </c>
      <c r="C77" s="223">
        <v>4.7255449999999998E-4</v>
      </c>
      <c r="D77" s="223">
        <v>4.7255449999999998E-4</v>
      </c>
      <c r="E77" s="61"/>
      <c r="F77" s="61"/>
      <c r="G77" s="61"/>
    </row>
    <row r="78" spans="1:7" ht="14" outlineLevel="3">
      <c r="A78" s="84" t="s">
        <v>206</v>
      </c>
      <c r="B78" s="223">
        <v>3.9693692959999999E-2</v>
      </c>
      <c r="C78" s="223">
        <v>3.8963595189999999E-2</v>
      </c>
      <c r="D78" s="223">
        <v>4.2903527320000003E-2</v>
      </c>
      <c r="E78" s="61"/>
      <c r="F78" s="61"/>
      <c r="G78" s="61"/>
    </row>
    <row r="79" spans="1:7" ht="14" outlineLevel="3">
      <c r="A79" s="84" t="s">
        <v>23</v>
      </c>
      <c r="B79" s="223">
        <v>0.49881203877000002</v>
      </c>
      <c r="C79" s="223">
        <v>0.49673757603000002</v>
      </c>
      <c r="D79" s="223">
        <v>0.49913799975000001</v>
      </c>
      <c r="E79" s="61"/>
      <c r="F79" s="61"/>
      <c r="G79" s="61"/>
    </row>
    <row r="80" spans="1:7" ht="14" outlineLevel="2">
      <c r="A80" s="63" t="s">
        <v>208</v>
      </c>
      <c r="B80" s="171">
        <f>SUM(B$81:B$84)</f>
        <v>1.8600623522399999</v>
      </c>
      <c r="C80" s="171">
        <f>SUM(C$81:C$84)</f>
        <v>1.8258496785</v>
      </c>
      <c r="D80" s="171">
        <f>SUM(D$81:D$84)</f>
        <v>1.8267697136600001</v>
      </c>
      <c r="E80" s="61"/>
      <c r="F80" s="61"/>
      <c r="G80" s="61"/>
    </row>
    <row r="81" spans="1:7" ht="14" outlineLevel="3">
      <c r="A81" s="84" t="s">
        <v>59</v>
      </c>
      <c r="B81" s="223">
        <v>0.73684077395000003</v>
      </c>
      <c r="C81" s="223">
        <v>0.72328784493999998</v>
      </c>
      <c r="D81" s="223">
        <v>0.73700320285999998</v>
      </c>
      <c r="E81" s="61"/>
      <c r="F81" s="61"/>
      <c r="G81" s="61"/>
    </row>
    <row r="82" spans="1:7" ht="14" outlineLevel="3">
      <c r="A82" s="84" t="s">
        <v>75</v>
      </c>
      <c r="B82" s="223">
        <v>5.7960120000000002E-5</v>
      </c>
      <c r="C82" s="223">
        <v>5.6894039999999997E-5</v>
      </c>
      <c r="D82" s="223">
        <v>5.7972900000000002E-5</v>
      </c>
      <c r="E82" s="61"/>
      <c r="F82" s="61"/>
      <c r="G82" s="61"/>
    </row>
    <row r="83" spans="1:7" ht="14" outlineLevel="3">
      <c r="A83" s="84" t="s">
        <v>164</v>
      </c>
      <c r="B83" s="223">
        <v>0.29744124965000002</v>
      </c>
      <c r="C83" s="223">
        <v>0.29197032531</v>
      </c>
      <c r="D83" s="223">
        <v>0.29783750176000001</v>
      </c>
      <c r="E83" s="61"/>
      <c r="F83" s="61"/>
      <c r="G83" s="61"/>
    </row>
    <row r="84" spans="1:7" ht="14" outlineLevel="3">
      <c r="A84" s="84" t="s">
        <v>45</v>
      </c>
      <c r="B84" s="223">
        <v>0.82572236852000003</v>
      </c>
      <c r="C84" s="223">
        <v>0.81053461420999995</v>
      </c>
      <c r="D84" s="223">
        <v>0.79187103613999998</v>
      </c>
      <c r="E84" s="61"/>
      <c r="F84" s="61"/>
      <c r="G84" s="61"/>
    </row>
    <row r="85" spans="1:7" ht="14" outlineLevel="2">
      <c r="A85" s="63" t="s">
        <v>49</v>
      </c>
      <c r="B85" s="171">
        <f>SUM(B$86:B$92)</f>
        <v>22.912232679060001</v>
      </c>
      <c r="C85" s="171">
        <f>SUM(C$86:C$92)</f>
        <v>22.865318694030002</v>
      </c>
      <c r="D85" s="171">
        <f>SUM(D$86:D$92)</f>
        <v>22.81179493306</v>
      </c>
      <c r="E85" s="61"/>
      <c r="F85" s="61"/>
      <c r="G85" s="61"/>
    </row>
    <row r="86" spans="1:7" ht="14" outlineLevel="3">
      <c r="A86" s="84" t="s">
        <v>109</v>
      </c>
      <c r="B86" s="223">
        <v>3</v>
      </c>
      <c r="C86" s="223">
        <v>3</v>
      </c>
      <c r="D86" s="223">
        <v>3</v>
      </c>
      <c r="E86" s="61"/>
      <c r="F86" s="61"/>
      <c r="G86" s="61"/>
    </row>
    <row r="87" spans="1:7" ht="14" outlineLevel="3">
      <c r="A87" s="84" t="s">
        <v>192</v>
      </c>
      <c r="B87" s="223">
        <v>7.6616299999999997</v>
      </c>
      <c r="C87" s="223">
        <v>7.6616299999999997</v>
      </c>
      <c r="D87" s="223">
        <v>7.5606299999999997</v>
      </c>
      <c r="E87" s="61"/>
      <c r="F87" s="61"/>
      <c r="G87" s="61"/>
    </row>
    <row r="88" spans="1:7" ht="14" outlineLevel="3">
      <c r="A88" s="84" t="s">
        <v>210</v>
      </c>
      <c r="B88" s="223">
        <v>3</v>
      </c>
      <c r="C88" s="223">
        <v>3</v>
      </c>
      <c r="D88" s="223">
        <v>3</v>
      </c>
      <c r="E88" s="61"/>
      <c r="F88" s="61"/>
      <c r="G88" s="61"/>
    </row>
    <row r="89" spans="1:7" ht="14" outlineLevel="3">
      <c r="A89" s="84" t="s">
        <v>21</v>
      </c>
      <c r="B89" s="223">
        <v>2.35</v>
      </c>
      <c r="C89" s="223">
        <v>2.35</v>
      </c>
      <c r="D89" s="223">
        <v>2.35</v>
      </c>
      <c r="E89" s="61"/>
      <c r="F89" s="61"/>
      <c r="G89" s="61"/>
    </row>
    <row r="90" spans="1:7" ht="14" outlineLevel="3">
      <c r="A90" s="84" t="s">
        <v>56</v>
      </c>
      <c r="B90" s="223">
        <v>1.1336011906900001</v>
      </c>
      <c r="C90" s="223">
        <v>1.1127505306800001</v>
      </c>
      <c r="D90" s="223">
        <v>1.13385108136</v>
      </c>
      <c r="E90" s="61"/>
      <c r="F90" s="61"/>
      <c r="G90" s="61"/>
    </row>
    <row r="91" spans="1:7" ht="14" outlineLevel="3">
      <c r="A91" s="84" t="s">
        <v>174</v>
      </c>
      <c r="B91" s="223">
        <v>4.01700148837</v>
      </c>
      <c r="C91" s="223">
        <v>3.9909381633500001</v>
      </c>
      <c r="D91" s="223">
        <v>4.0173138517</v>
      </c>
      <c r="E91" s="61"/>
      <c r="F91" s="61"/>
      <c r="G91" s="61"/>
    </row>
    <row r="92" spans="1:7" ht="14" outlineLevel="3">
      <c r="A92" s="84" t="s">
        <v>3</v>
      </c>
      <c r="B92" s="223">
        <v>1.75</v>
      </c>
      <c r="C92" s="223">
        <v>1.75</v>
      </c>
      <c r="D92" s="223">
        <v>1.75</v>
      </c>
      <c r="E92" s="61"/>
      <c r="F92" s="61"/>
      <c r="G92" s="61"/>
    </row>
    <row r="93" spans="1:7" ht="14" outlineLevel="2">
      <c r="A93" s="63" t="s">
        <v>167</v>
      </c>
      <c r="B93" s="171">
        <f>SUM(B$94:B$94)</f>
        <v>4.4174258540500002</v>
      </c>
      <c r="C93" s="171">
        <f>SUM(C$94:C$94)</f>
        <v>4.3927719171500001</v>
      </c>
      <c r="D93" s="171">
        <f>SUM(D$94:D$94)</f>
        <v>4.4255844575900003</v>
      </c>
      <c r="E93" s="61"/>
      <c r="F93" s="61"/>
      <c r="G93" s="61"/>
    </row>
    <row r="94" spans="1:7" ht="14" outlineLevel="3">
      <c r="A94" s="84" t="s">
        <v>140</v>
      </c>
      <c r="B94" s="223">
        <v>4.4174258540500002</v>
      </c>
      <c r="C94" s="223">
        <v>4.3927719171500001</v>
      </c>
      <c r="D94" s="223">
        <v>4.4255844575900003</v>
      </c>
      <c r="E94" s="61"/>
      <c r="F94" s="61"/>
      <c r="G94" s="61"/>
    </row>
    <row r="95" spans="1:7" ht="15" outlineLevel="1">
      <c r="A95" s="81" t="s">
        <v>12</v>
      </c>
      <c r="B95" s="140">
        <f>B$96+B$102+B$103+B$107+B$110</f>
        <v>9.5424032043500002</v>
      </c>
      <c r="C95" s="140">
        <f>C$96+C$102+C$103+C$107+C$110</f>
        <v>9.4221645892699986</v>
      </c>
      <c r="D95" s="140">
        <f>D$96+D$102+D$103+D$107+D$110</f>
        <v>9.3743436143099999</v>
      </c>
      <c r="E95" s="61"/>
      <c r="F95" s="61"/>
      <c r="G95" s="61"/>
    </row>
    <row r="96" spans="1:7" ht="14" outlineLevel="2">
      <c r="A96" s="63" t="s">
        <v>165</v>
      </c>
      <c r="B96" s="171">
        <f>SUM(B$97:B$101)</f>
        <v>6.8214701377100004</v>
      </c>
      <c r="C96" s="171">
        <f>SUM(C$97:C$101)</f>
        <v>6.7771960387899997</v>
      </c>
      <c r="D96" s="171">
        <f>SUM(D$97:D$101)</f>
        <v>6.6971638549500003</v>
      </c>
      <c r="E96" s="61"/>
      <c r="F96" s="61"/>
      <c r="G96" s="61"/>
    </row>
    <row r="97" spans="1:7" ht="14" outlineLevel="3">
      <c r="A97" s="84" t="s">
        <v>60</v>
      </c>
      <c r="B97" s="223">
        <v>0.34008035721000002</v>
      </c>
      <c r="C97" s="223">
        <v>0.3338251592</v>
      </c>
      <c r="D97" s="223">
        <v>0.34015532441000002</v>
      </c>
      <c r="E97" s="61"/>
      <c r="F97" s="61"/>
      <c r="G97" s="61"/>
    </row>
    <row r="98" spans="1:7" ht="14" outlineLevel="3">
      <c r="A98" s="84" t="s">
        <v>48</v>
      </c>
      <c r="B98" s="223">
        <v>0.34013027289999997</v>
      </c>
      <c r="C98" s="223">
        <v>0.33553834061999999</v>
      </c>
      <c r="D98" s="223">
        <v>0.34449035626000002</v>
      </c>
      <c r="E98" s="61"/>
      <c r="F98" s="61"/>
      <c r="G98" s="61"/>
    </row>
    <row r="99" spans="1:7" ht="14" outlineLevel="3">
      <c r="A99" s="84" t="s">
        <v>91</v>
      </c>
      <c r="B99" s="223">
        <v>6.1798268910000002E-2</v>
      </c>
      <c r="C99" s="223">
        <v>5.968793847E-2</v>
      </c>
      <c r="D99" s="223">
        <v>6.0819772000000001E-2</v>
      </c>
      <c r="E99" s="61"/>
      <c r="F99" s="61"/>
      <c r="G99" s="61"/>
    </row>
    <row r="100" spans="1:7" ht="14" outlineLevel="3">
      <c r="A100" s="84" t="s">
        <v>124</v>
      </c>
      <c r="B100" s="223">
        <v>0.46823055755999998</v>
      </c>
      <c r="C100" s="223">
        <v>0.46823055755999998</v>
      </c>
      <c r="D100" s="223">
        <v>0.46823055755999998</v>
      </c>
      <c r="E100" s="61"/>
      <c r="F100" s="61"/>
      <c r="G100" s="61"/>
    </row>
    <row r="101" spans="1:7" ht="14" outlineLevel="3">
      <c r="A101" s="84" t="s">
        <v>140</v>
      </c>
      <c r="B101" s="223">
        <v>5.6112306811300003</v>
      </c>
      <c r="C101" s="223">
        <v>5.5799140429399996</v>
      </c>
      <c r="D101" s="223">
        <v>5.4834678447199998</v>
      </c>
      <c r="E101" s="61"/>
      <c r="F101" s="61"/>
      <c r="G101" s="61"/>
    </row>
    <row r="102" spans="1:7" ht="14" outlineLevel="2">
      <c r="A102" s="63" t="s">
        <v>42</v>
      </c>
      <c r="B102" s="171"/>
      <c r="C102" s="171"/>
      <c r="D102" s="171"/>
      <c r="E102" s="61"/>
      <c r="F102" s="61"/>
      <c r="G102" s="61"/>
    </row>
    <row r="103" spans="1:7" ht="14" outlineLevel="2">
      <c r="A103" s="63" t="s">
        <v>208</v>
      </c>
      <c r="B103" s="171">
        <f>SUM(B$104:B$106)</f>
        <v>1.0819453749600001</v>
      </c>
      <c r="C103" s="171">
        <f>SUM(C$104:C$106)</f>
        <v>1.00661703141</v>
      </c>
      <c r="D103" s="171">
        <f>SUM(D$104:D$106)</f>
        <v>1.0379815422699998</v>
      </c>
      <c r="E103" s="61"/>
      <c r="F103" s="61"/>
      <c r="G103" s="61"/>
    </row>
    <row r="104" spans="1:7" ht="14" outlineLevel="3">
      <c r="A104" s="84" t="s">
        <v>145</v>
      </c>
      <c r="B104" s="223">
        <v>0.16409411059000001</v>
      </c>
      <c r="C104" s="223">
        <v>0.16409411059000001</v>
      </c>
      <c r="D104" s="223">
        <v>0.19512634276999999</v>
      </c>
      <c r="E104" s="61"/>
      <c r="F104" s="61"/>
      <c r="G104" s="61"/>
    </row>
    <row r="105" spans="1:7" ht="14" outlineLevel="3">
      <c r="A105" s="84" t="s">
        <v>45</v>
      </c>
      <c r="B105" s="223">
        <v>1.7851264370000001E-2</v>
      </c>
      <c r="C105" s="223">
        <v>1.7522920819999999E-2</v>
      </c>
      <c r="D105" s="223">
        <v>1.7855199499999998E-2</v>
      </c>
      <c r="E105" s="61"/>
      <c r="F105" s="61"/>
      <c r="G105" s="61"/>
    </row>
    <row r="106" spans="1:7" ht="14" outlineLevel="3">
      <c r="A106" s="84" t="s">
        <v>111</v>
      </c>
      <c r="B106" s="223">
        <v>0.9</v>
      </c>
      <c r="C106" s="223">
        <v>0.82499999999999996</v>
      </c>
      <c r="D106" s="223">
        <v>0.82499999999999996</v>
      </c>
      <c r="E106" s="61"/>
      <c r="F106" s="61"/>
      <c r="G106" s="61"/>
    </row>
    <row r="107" spans="1:7" ht="14" outlineLevel="2">
      <c r="A107" s="63" t="s">
        <v>49</v>
      </c>
      <c r="B107" s="171">
        <f>SUM(B$108:B$109)</f>
        <v>1.5249999999999999</v>
      </c>
      <c r="C107" s="171">
        <f>SUM(C$108:C$109)</f>
        <v>1.5249999999999999</v>
      </c>
      <c r="D107" s="171">
        <f>SUM(D$108:D$109)</f>
        <v>1.5249999999999999</v>
      </c>
      <c r="E107" s="61"/>
      <c r="F107" s="61"/>
      <c r="G107" s="61"/>
    </row>
    <row r="108" spans="1:7" ht="14" outlineLevel="3">
      <c r="A108" s="84" t="s">
        <v>96</v>
      </c>
      <c r="B108" s="223">
        <v>0.7</v>
      </c>
      <c r="C108" s="223">
        <v>0.7</v>
      </c>
      <c r="D108" s="223">
        <v>0.7</v>
      </c>
      <c r="E108" s="61"/>
      <c r="F108" s="61"/>
      <c r="G108" s="61"/>
    </row>
    <row r="109" spans="1:7" ht="14" outlineLevel="3">
      <c r="A109" s="84" t="s">
        <v>94</v>
      </c>
      <c r="B109" s="223">
        <v>0.82499999999999996</v>
      </c>
      <c r="C109" s="223">
        <v>0.82499999999999996</v>
      </c>
      <c r="D109" s="223">
        <v>0.82499999999999996</v>
      </c>
      <c r="E109" s="61"/>
      <c r="F109" s="61"/>
      <c r="G109" s="61"/>
    </row>
    <row r="110" spans="1:7" ht="14" outlineLevel="2">
      <c r="A110" s="63" t="s">
        <v>167</v>
      </c>
      <c r="B110" s="171">
        <f>SUM(B$111:B$111)</f>
        <v>0.11398769168</v>
      </c>
      <c r="C110" s="171">
        <f>SUM(C$111:C$111)</f>
        <v>0.11335151907</v>
      </c>
      <c r="D110" s="171">
        <f>SUM(D$111:D$111)</f>
        <v>0.11419821709</v>
      </c>
      <c r="E110" s="61"/>
      <c r="F110" s="61"/>
      <c r="G110" s="61"/>
    </row>
    <row r="111" spans="1:7" ht="14" outlineLevel="3">
      <c r="A111" s="84" t="s">
        <v>140</v>
      </c>
      <c r="B111" s="223">
        <v>0.11398769168</v>
      </c>
      <c r="C111" s="223">
        <v>0.11335151907</v>
      </c>
      <c r="D111" s="223">
        <v>0.11419821709</v>
      </c>
      <c r="E111" s="61"/>
      <c r="F111" s="61"/>
      <c r="G111" s="61"/>
    </row>
    <row r="112" spans="1:7">
      <c r="B112" s="205"/>
      <c r="C112" s="205"/>
      <c r="D112" s="205"/>
      <c r="E112" s="61"/>
      <c r="F112" s="61"/>
      <c r="G112" s="61"/>
    </row>
    <row r="113" spans="2:7">
      <c r="B113" s="205"/>
      <c r="C113" s="205"/>
      <c r="D113" s="205"/>
      <c r="E113" s="61"/>
      <c r="F113" s="61"/>
      <c r="G113" s="61"/>
    </row>
    <row r="114" spans="2:7">
      <c r="B114" s="205"/>
      <c r="C114" s="205"/>
      <c r="D114" s="205"/>
      <c r="E114" s="61"/>
      <c r="F114" s="61"/>
      <c r="G114" s="61"/>
    </row>
    <row r="115" spans="2:7">
      <c r="B115" s="205"/>
      <c r="C115" s="205"/>
      <c r="D115" s="205"/>
      <c r="E115" s="61"/>
      <c r="F115" s="61"/>
      <c r="G115" s="61"/>
    </row>
    <row r="116" spans="2:7">
      <c r="B116" s="205"/>
      <c r="C116" s="205"/>
      <c r="D116" s="205"/>
      <c r="E116" s="61"/>
      <c r="F116" s="61"/>
      <c r="G116" s="61"/>
    </row>
    <row r="117" spans="2:7">
      <c r="B117" s="205"/>
      <c r="C117" s="205"/>
      <c r="D117" s="205"/>
      <c r="E117" s="61"/>
      <c r="F117" s="61"/>
      <c r="G117" s="61"/>
    </row>
    <row r="118" spans="2:7">
      <c r="B118" s="205"/>
      <c r="C118" s="205"/>
      <c r="D118" s="205"/>
      <c r="E118" s="61"/>
      <c r="F118" s="61"/>
      <c r="G118" s="61"/>
    </row>
    <row r="119" spans="2:7">
      <c r="B119" s="205"/>
      <c r="C119" s="205"/>
      <c r="D119" s="205"/>
      <c r="E119" s="61"/>
      <c r="F119" s="61"/>
      <c r="G119" s="61"/>
    </row>
    <row r="120" spans="2:7">
      <c r="B120" s="205"/>
      <c r="C120" s="205"/>
      <c r="D120" s="205"/>
      <c r="E120" s="61"/>
      <c r="F120" s="61"/>
      <c r="G120" s="61"/>
    </row>
    <row r="121" spans="2:7">
      <c r="B121" s="205"/>
      <c r="C121" s="205"/>
      <c r="D121" s="205"/>
      <c r="E121" s="61"/>
      <c r="F121" s="61"/>
      <c r="G121" s="61"/>
    </row>
    <row r="122" spans="2:7">
      <c r="B122" s="205"/>
      <c r="C122" s="205"/>
      <c r="D122" s="205"/>
      <c r="E122" s="61"/>
      <c r="F122" s="61"/>
      <c r="G122" s="61"/>
    </row>
    <row r="123" spans="2:7">
      <c r="B123" s="205"/>
      <c r="C123" s="205"/>
      <c r="D123" s="205"/>
      <c r="E123" s="61"/>
      <c r="F123" s="61"/>
      <c r="G123" s="61"/>
    </row>
    <row r="124" spans="2:7">
      <c r="B124" s="205"/>
      <c r="C124" s="205"/>
      <c r="D124" s="205"/>
      <c r="E124" s="61"/>
      <c r="F124" s="61"/>
      <c r="G124" s="61"/>
    </row>
    <row r="125" spans="2:7">
      <c r="B125" s="205"/>
      <c r="C125" s="205"/>
      <c r="D125" s="205"/>
      <c r="E125" s="61"/>
      <c r="F125" s="61"/>
      <c r="G125" s="61"/>
    </row>
    <row r="126" spans="2:7">
      <c r="B126" s="205"/>
      <c r="C126" s="205"/>
      <c r="D126" s="205"/>
      <c r="E126" s="61"/>
      <c r="F126" s="61"/>
      <c r="G126" s="61"/>
    </row>
    <row r="127" spans="2:7">
      <c r="B127" s="205"/>
      <c r="C127" s="205"/>
      <c r="D127" s="205"/>
      <c r="E127" s="61"/>
      <c r="F127" s="61"/>
      <c r="G127" s="61"/>
    </row>
    <row r="128" spans="2:7">
      <c r="B128" s="205"/>
      <c r="C128" s="205"/>
      <c r="D128" s="205"/>
      <c r="E128" s="61"/>
      <c r="F128" s="61"/>
      <c r="G128" s="61"/>
    </row>
    <row r="129" spans="2:7">
      <c r="B129" s="205"/>
      <c r="C129" s="205"/>
      <c r="D129" s="205"/>
      <c r="E129" s="61"/>
      <c r="F129" s="61"/>
      <c r="G129" s="61"/>
    </row>
    <row r="130" spans="2:7">
      <c r="B130" s="205"/>
      <c r="C130" s="205"/>
      <c r="D130" s="205"/>
      <c r="E130" s="61"/>
      <c r="F130" s="61"/>
      <c r="G130" s="61"/>
    </row>
    <row r="131" spans="2:7">
      <c r="B131" s="205"/>
      <c r="C131" s="205"/>
      <c r="D131" s="205"/>
      <c r="E131" s="61"/>
      <c r="F131" s="61"/>
      <c r="G131" s="61"/>
    </row>
    <row r="132" spans="2:7">
      <c r="B132" s="205"/>
      <c r="C132" s="205"/>
      <c r="D132" s="205"/>
      <c r="E132" s="61"/>
      <c r="F132" s="61"/>
      <c r="G132" s="61"/>
    </row>
    <row r="133" spans="2:7">
      <c r="B133" s="205"/>
      <c r="C133" s="205"/>
      <c r="D133" s="205"/>
      <c r="E133" s="61"/>
      <c r="F133" s="61"/>
      <c r="G133" s="61"/>
    </row>
    <row r="134" spans="2:7">
      <c r="B134" s="205"/>
      <c r="C134" s="205"/>
      <c r="D134" s="205"/>
      <c r="E134" s="61"/>
      <c r="F134" s="61"/>
      <c r="G134" s="61"/>
    </row>
    <row r="135" spans="2:7">
      <c r="B135" s="205"/>
      <c r="C135" s="205"/>
      <c r="D135" s="205"/>
      <c r="E135" s="61"/>
      <c r="F135" s="61"/>
      <c r="G135" s="61"/>
    </row>
    <row r="136" spans="2:7">
      <c r="B136" s="205"/>
      <c r="C136" s="205"/>
      <c r="D136" s="205"/>
      <c r="E136" s="61"/>
      <c r="F136" s="61"/>
      <c r="G136" s="61"/>
    </row>
    <row r="137" spans="2:7">
      <c r="B137" s="205"/>
      <c r="C137" s="205"/>
      <c r="D137" s="205"/>
      <c r="E137" s="61"/>
      <c r="F137" s="61"/>
      <c r="G137" s="61"/>
    </row>
    <row r="138" spans="2:7">
      <c r="B138" s="205"/>
      <c r="C138" s="205"/>
      <c r="D138" s="205"/>
      <c r="E138" s="61"/>
      <c r="F138" s="61"/>
      <c r="G138" s="61"/>
    </row>
    <row r="139" spans="2:7">
      <c r="B139" s="205"/>
      <c r="C139" s="205"/>
      <c r="D139" s="205"/>
      <c r="E139" s="61"/>
      <c r="F139" s="61"/>
      <c r="G139" s="61"/>
    </row>
    <row r="140" spans="2:7">
      <c r="B140" s="205"/>
      <c r="C140" s="205"/>
      <c r="D140" s="205"/>
      <c r="E140" s="61"/>
      <c r="F140" s="61"/>
      <c r="G140" s="61"/>
    </row>
    <row r="141" spans="2:7">
      <c r="B141" s="205"/>
      <c r="C141" s="205"/>
      <c r="D141" s="205"/>
      <c r="E141" s="61"/>
      <c r="F141" s="61"/>
      <c r="G141" s="61"/>
    </row>
    <row r="142" spans="2:7">
      <c r="B142" s="205"/>
      <c r="C142" s="205"/>
      <c r="D142" s="205"/>
      <c r="E142" s="61"/>
      <c r="F142" s="61"/>
      <c r="G142" s="61"/>
    </row>
    <row r="143" spans="2:7">
      <c r="B143" s="205"/>
      <c r="C143" s="205"/>
      <c r="D143" s="205"/>
      <c r="E143" s="61"/>
      <c r="F143" s="61"/>
      <c r="G143" s="61"/>
    </row>
    <row r="144" spans="2:7">
      <c r="B144" s="205"/>
      <c r="C144" s="205"/>
      <c r="D144" s="205"/>
      <c r="E144" s="61"/>
      <c r="F144" s="61"/>
      <c r="G144" s="61"/>
    </row>
    <row r="145" spans="2:7">
      <c r="B145" s="205"/>
      <c r="C145" s="205"/>
      <c r="D145" s="205"/>
      <c r="E145" s="61"/>
      <c r="F145" s="61"/>
      <c r="G145" s="61"/>
    </row>
    <row r="146" spans="2:7">
      <c r="B146" s="205"/>
      <c r="C146" s="205"/>
      <c r="D146" s="205"/>
      <c r="E146" s="61"/>
      <c r="F146" s="61"/>
      <c r="G146" s="61"/>
    </row>
    <row r="147" spans="2:7">
      <c r="B147" s="205"/>
      <c r="C147" s="205"/>
      <c r="D147" s="205"/>
      <c r="E147" s="61"/>
      <c r="F147" s="61"/>
      <c r="G147" s="61"/>
    </row>
    <row r="148" spans="2:7">
      <c r="B148" s="205"/>
      <c r="C148" s="205"/>
      <c r="D148" s="205"/>
      <c r="E148" s="61"/>
      <c r="F148" s="61"/>
      <c r="G148" s="61"/>
    </row>
    <row r="149" spans="2:7">
      <c r="B149" s="205"/>
      <c r="C149" s="205"/>
      <c r="D149" s="205"/>
      <c r="E149" s="61"/>
      <c r="F149" s="61"/>
      <c r="G149" s="61"/>
    </row>
    <row r="150" spans="2:7">
      <c r="B150" s="205"/>
      <c r="C150" s="205"/>
      <c r="D150" s="205"/>
      <c r="E150" s="61"/>
      <c r="F150" s="61"/>
      <c r="G150" s="61"/>
    </row>
    <row r="151" spans="2:7">
      <c r="B151" s="205"/>
      <c r="C151" s="205"/>
      <c r="D151" s="205"/>
      <c r="E151" s="61"/>
      <c r="F151" s="61"/>
      <c r="G151" s="61"/>
    </row>
    <row r="152" spans="2:7">
      <c r="B152" s="205"/>
      <c r="C152" s="205"/>
      <c r="D152" s="205"/>
      <c r="E152" s="61"/>
      <c r="F152" s="61"/>
      <c r="G152" s="61"/>
    </row>
    <row r="153" spans="2:7">
      <c r="B153" s="205"/>
      <c r="C153" s="205"/>
      <c r="D153" s="205"/>
      <c r="E153" s="61"/>
      <c r="F153" s="61"/>
      <c r="G153" s="61"/>
    </row>
    <row r="154" spans="2:7">
      <c r="B154" s="205"/>
      <c r="C154" s="205"/>
      <c r="D154" s="205"/>
      <c r="E154" s="61"/>
      <c r="F154" s="61"/>
      <c r="G154" s="61"/>
    </row>
    <row r="155" spans="2:7">
      <c r="B155" s="205"/>
      <c r="C155" s="205"/>
      <c r="D155" s="205"/>
      <c r="E155" s="61"/>
      <c r="F155" s="61"/>
      <c r="G155" s="61"/>
    </row>
    <row r="156" spans="2:7">
      <c r="B156" s="205"/>
      <c r="C156" s="205"/>
      <c r="D156" s="205"/>
      <c r="E156" s="61"/>
      <c r="F156" s="61"/>
      <c r="G156" s="61"/>
    </row>
    <row r="157" spans="2:7">
      <c r="B157" s="205"/>
      <c r="C157" s="205"/>
      <c r="D157" s="205"/>
      <c r="E157" s="61"/>
      <c r="F157" s="61"/>
      <c r="G157" s="61"/>
    </row>
    <row r="158" spans="2:7">
      <c r="B158" s="205"/>
      <c r="C158" s="205"/>
      <c r="D158" s="205"/>
      <c r="E158" s="61"/>
      <c r="F158" s="61"/>
      <c r="G158" s="61"/>
    </row>
    <row r="159" spans="2:7">
      <c r="B159" s="205"/>
      <c r="C159" s="205"/>
      <c r="D159" s="205"/>
      <c r="E159" s="61"/>
      <c r="F159" s="61"/>
      <c r="G159" s="61"/>
    </row>
    <row r="160" spans="2:7">
      <c r="B160" s="205"/>
      <c r="C160" s="205"/>
      <c r="D160" s="205"/>
      <c r="E160" s="61"/>
      <c r="F160" s="61"/>
      <c r="G160" s="61"/>
    </row>
    <row r="161" spans="2:7">
      <c r="B161" s="205"/>
      <c r="C161" s="205"/>
      <c r="D161" s="205"/>
      <c r="E161" s="61"/>
      <c r="F161" s="61"/>
      <c r="G161" s="61"/>
    </row>
    <row r="162" spans="2:7">
      <c r="B162" s="205"/>
      <c r="C162" s="205"/>
      <c r="D162" s="205"/>
      <c r="E162" s="61"/>
      <c r="F162" s="61"/>
      <c r="G162" s="61"/>
    </row>
    <row r="163" spans="2:7">
      <c r="B163" s="205"/>
      <c r="C163" s="205"/>
      <c r="D163" s="205"/>
      <c r="E163" s="61"/>
      <c r="F163" s="61"/>
      <c r="G163" s="61"/>
    </row>
    <row r="164" spans="2:7">
      <c r="B164" s="205"/>
      <c r="C164" s="205"/>
      <c r="D164" s="205"/>
      <c r="E164" s="61"/>
      <c r="F164" s="61"/>
      <c r="G164" s="61"/>
    </row>
    <row r="165" spans="2:7">
      <c r="B165" s="205"/>
      <c r="C165" s="205"/>
      <c r="D165" s="205"/>
      <c r="E165" s="61"/>
      <c r="F165" s="61"/>
      <c r="G165" s="61"/>
    </row>
    <row r="166" spans="2:7">
      <c r="B166" s="205"/>
      <c r="C166" s="205"/>
      <c r="D166" s="205"/>
      <c r="E166" s="61"/>
      <c r="F166" s="61"/>
      <c r="G166" s="61"/>
    </row>
    <row r="167" spans="2:7">
      <c r="B167" s="205"/>
      <c r="C167" s="205"/>
      <c r="D167" s="205"/>
      <c r="E167" s="61"/>
      <c r="F167" s="61"/>
      <c r="G167" s="61"/>
    </row>
    <row r="168" spans="2:7">
      <c r="B168" s="205"/>
      <c r="C168" s="205"/>
      <c r="D168" s="205"/>
      <c r="E168" s="61"/>
      <c r="F168" s="61"/>
      <c r="G168" s="61"/>
    </row>
    <row r="169" spans="2:7">
      <c r="B169" s="205"/>
      <c r="C169" s="205"/>
      <c r="D169" s="205"/>
      <c r="E169" s="61"/>
      <c r="F169" s="61"/>
      <c r="G169" s="61"/>
    </row>
    <row r="170" spans="2:7">
      <c r="B170" s="205"/>
      <c r="C170" s="205"/>
      <c r="D170" s="205"/>
      <c r="E170" s="61"/>
      <c r="F170" s="61"/>
      <c r="G170" s="61"/>
    </row>
    <row r="171" spans="2:7">
      <c r="B171" s="205"/>
      <c r="C171" s="205"/>
      <c r="D171" s="205"/>
      <c r="E171" s="61"/>
      <c r="F171" s="61"/>
      <c r="G171" s="61"/>
    </row>
    <row r="172" spans="2:7">
      <c r="B172" s="205"/>
      <c r="C172" s="205"/>
      <c r="D172" s="205"/>
      <c r="E172" s="61"/>
      <c r="F172" s="61"/>
      <c r="G172" s="61"/>
    </row>
    <row r="173" spans="2:7">
      <c r="B173" s="205"/>
      <c r="C173" s="205"/>
      <c r="D173" s="205"/>
      <c r="E173" s="61"/>
      <c r="F173" s="61"/>
      <c r="G173" s="61"/>
    </row>
    <row r="174" spans="2:7">
      <c r="B174" s="205"/>
      <c r="C174" s="205"/>
      <c r="D174" s="205"/>
      <c r="E174" s="61"/>
      <c r="F174" s="61"/>
      <c r="G174" s="61"/>
    </row>
    <row r="175" spans="2:7">
      <c r="B175" s="205"/>
      <c r="C175" s="205"/>
      <c r="D175" s="205"/>
      <c r="E175" s="61"/>
      <c r="F175" s="61"/>
      <c r="G175" s="61"/>
    </row>
    <row r="176" spans="2:7">
      <c r="B176" s="205"/>
      <c r="C176" s="205"/>
      <c r="D176" s="205"/>
      <c r="E176" s="61"/>
      <c r="F176" s="61"/>
      <c r="G176" s="61"/>
    </row>
    <row r="177" spans="2:7">
      <c r="B177" s="205"/>
      <c r="C177" s="205"/>
      <c r="D177" s="205"/>
      <c r="E177" s="61"/>
      <c r="F177" s="61"/>
      <c r="G177" s="61"/>
    </row>
    <row r="178" spans="2:7">
      <c r="B178" s="205"/>
      <c r="C178" s="205"/>
      <c r="D178" s="205"/>
      <c r="E178" s="61"/>
      <c r="F178" s="61"/>
      <c r="G178" s="61"/>
    </row>
    <row r="179" spans="2:7">
      <c r="B179" s="205"/>
      <c r="C179" s="205"/>
      <c r="D179" s="205"/>
      <c r="E179" s="61"/>
      <c r="F179" s="61"/>
      <c r="G179" s="61"/>
    </row>
    <row r="180" spans="2:7">
      <c r="B180" s="205"/>
      <c r="C180" s="205"/>
      <c r="D180" s="205"/>
      <c r="E180" s="61"/>
      <c r="F180" s="61"/>
      <c r="G180" s="61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Лист5">
    <tabColor indexed="20"/>
  </sheetPr>
  <dimension ref="A1:S174"/>
  <sheetViews>
    <sheetView workbookViewId="0">
      <selection activeCell="A3" sqref="A3:D3"/>
    </sheetView>
  </sheetViews>
  <sheetFormatPr baseColWidth="10" defaultColWidth="9.1640625" defaultRowHeight="14" outlineLevelRow="1"/>
  <cols>
    <col min="1" max="1" width="81.5" style="9" customWidth="1"/>
    <col min="2" max="2" width="14.33203125" style="163" customWidth="1"/>
    <col min="3" max="3" width="15.5" style="163" customWidth="1"/>
    <col min="4" max="4" width="10.33203125" style="103" customWidth="1"/>
    <col min="5" max="16384" width="9.1640625" style="9"/>
  </cols>
  <sheetData>
    <row r="1" spans="1:19">
      <c r="A1" s="263" t="str">
        <f>"Державний борг України за станом на " &amp; TEXT(DREPORTDATE,"dd.MM.yyyy")</f>
        <v>Державний борг України за станом на 28.02.2022</v>
      </c>
      <c r="B1" s="264"/>
      <c r="C1" s="264"/>
      <c r="D1" s="264"/>
    </row>
    <row r="2" spans="1:19">
      <c r="A2" s="263" t="str">
        <f>"Гарантований державою борг України за станом на " &amp; TEXT(DREPORTDATE,"dd.MM.yyyy")</f>
        <v>Гарантований державою борг України за станом на 28.02.2022</v>
      </c>
      <c r="B2" s="264"/>
      <c r="C2" s="264"/>
      <c r="D2" s="264"/>
    </row>
    <row r="3" spans="1:19" ht="19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28.02.2022</v>
      </c>
      <c r="B3" s="3"/>
      <c r="C3" s="3"/>
      <c r="D3" s="3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1:19" ht="19">
      <c r="A4" s="1" t="s">
        <v>158</v>
      </c>
      <c r="B4" s="1"/>
      <c r="C4" s="1"/>
      <c r="D4" s="1"/>
    </row>
    <row r="5" spans="1:19">
      <c r="B5" s="142"/>
      <c r="C5" s="142"/>
      <c r="D5" s="92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</row>
    <row r="6" spans="1:19" s="82" customFormat="1">
      <c r="B6" s="215"/>
      <c r="C6" s="215"/>
      <c r="D6" s="82" t="str">
        <f>VALVAL</f>
        <v>млрд. одиниць</v>
      </c>
    </row>
    <row r="7" spans="1:19" s="154" customFormat="1">
      <c r="A7" s="93"/>
      <c r="B7" s="72" t="s">
        <v>159</v>
      </c>
      <c r="C7" s="72" t="s">
        <v>162</v>
      </c>
      <c r="D7" s="243" t="s">
        <v>180</v>
      </c>
    </row>
    <row r="8" spans="1:19" s="121" customFormat="1" ht="15">
      <c r="A8" s="155" t="s">
        <v>144</v>
      </c>
      <c r="B8" s="251">
        <f>B$9+B$17</f>
        <v>93.320295901529988</v>
      </c>
      <c r="C8" s="251">
        <f>C$9+C$17</f>
        <v>2730.0759245751397</v>
      </c>
      <c r="D8" s="97">
        <f>D$9+D$17</f>
        <v>1.0000009999999999</v>
      </c>
    </row>
    <row r="9" spans="1:19" s="172" customFormat="1" ht="15">
      <c r="A9" s="54" t="s">
        <v>63</v>
      </c>
      <c r="B9" s="217">
        <f>SUM(B$10:B$16)</f>
        <v>82.246535786509995</v>
      </c>
      <c r="C9" s="217">
        <f>SUM(C$10:C$16)</f>
        <v>2406.1141797857799</v>
      </c>
      <c r="D9" s="159">
        <f>SUM(D$10:D$16)</f>
        <v>0.88133600000000001</v>
      </c>
    </row>
    <row r="10" spans="1:19" s="212" customFormat="1" outlineLevel="1">
      <c r="A10" s="238" t="s">
        <v>78</v>
      </c>
      <c r="B10" s="153">
        <v>34.722981058089999</v>
      </c>
      <c r="C10" s="153">
        <v>1015.8173385612999</v>
      </c>
      <c r="D10" s="94">
        <v>0.37208400000000003</v>
      </c>
    </row>
    <row r="11" spans="1:19" s="25" customFormat="1" outlineLevel="1">
      <c r="A11" s="46" t="s">
        <v>166</v>
      </c>
      <c r="B11" s="204">
        <v>6.328975027E-2</v>
      </c>
      <c r="C11" s="204">
        <v>1.85153531522</v>
      </c>
      <c r="D11" s="160">
        <v>6.78E-4</v>
      </c>
    </row>
    <row r="12" spans="1:19" outlineLevel="1">
      <c r="A12" s="63" t="s">
        <v>149</v>
      </c>
      <c r="B12" s="171">
        <v>22.81179493306</v>
      </c>
      <c r="C12" s="171">
        <v>667.35677958700001</v>
      </c>
      <c r="D12" s="113">
        <v>0.244446</v>
      </c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9" outlineLevel="1">
      <c r="A13" s="63" t="s">
        <v>11</v>
      </c>
      <c r="B13" s="171">
        <v>1.8267697136600001</v>
      </c>
      <c r="C13" s="171">
        <v>53.441965296500001</v>
      </c>
      <c r="D13" s="113">
        <v>1.9574999999999999E-2</v>
      </c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</row>
    <row r="14" spans="1:19" outlineLevel="1">
      <c r="A14" s="63" t="s">
        <v>160</v>
      </c>
      <c r="B14" s="171">
        <v>16.89663323077</v>
      </c>
      <c r="C14" s="171">
        <v>494.30931550290001</v>
      </c>
      <c r="D14" s="113">
        <v>0.181061</v>
      </c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</row>
    <row r="15" spans="1:19" outlineLevel="1">
      <c r="A15" s="63" t="s">
        <v>118</v>
      </c>
      <c r="B15" s="171">
        <v>1.4994826430699999</v>
      </c>
      <c r="C15" s="171">
        <v>43.867214774570002</v>
      </c>
      <c r="D15" s="113">
        <v>1.6067999999999999E-2</v>
      </c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9" outlineLevel="1">
      <c r="A16" s="63" t="s">
        <v>175</v>
      </c>
      <c r="B16" s="171">
        <v>4.4255844575900003</v>
      </c>
      <c r="C16" s="171">
        <v>129.47003074828999</v>
      </c>
      <c r="D16" s="113">
        <v>4.7424000000000001E-2</v>
      </c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</row>
    <row r="17" spans="1:17" ht="15">
      <c r="A17" s="30" t="s">
        <v>12</v>
      </c>
      <c r="B17" s="73">
        <f>SUM(B$18:B$24)</f>
        <v>11.073760115020001</v>
      </c>
      <c r="C17" s="73">
        <f>SUM(C$18:C$24)</f>
        <v>323.96174478935995</v>
      </c>
      <c r="D17" s="245">
        <f>SUM(D$18:D$24)</f>
        <v>0.11866499999999999</v>
      </c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</row>
    <row r="18" spans="1:17" outlineLevel="1">
      <c r="A18" s="63" t="s">
        <v>78</v>
      </c>
      <c r="B18" s="171">
        <v>0.57865234882000005</v>
      </c>
      <c r="C18" s="171">
        <v>16.928416599999998</v>
      </c>
      <c r="D18" s="113">
        <v>6.2009999999999999E-3</v>
      </c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</row>
    <row r="19" spans="1:17" outlineLevel="1">
      <c r="A19" s="63" t="s">
        <v>166</v>
      </c>
      <c r="B19" s="171">
        <v>1.1207315197500001</v>
      </c>
      <c r="C19" s="171">
        <v>32.78688853717</v>
      </c>
      <c r="D19" s="113">
        <v>1.201E-2</v>
      </c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</row>
    <row r="20" spans="1:17" outlineLevel="1">
      <c r="A20" s="63" t="s">
        <v>106</v>
      </c>
      <c r="B20" s="171">
        <v>3.2632139999999998E-5</v>
      </c>
      <c r="C20" s="171">
        <v>9.5465000000000003E-4</v>
      </c>
      <c r="D20" s="113">
        <v>0</v>
      </c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</row>
    <row r="21" spans="1:17" outlineLevel="1">
      <c r="A21" s="63" t="s">
        <v>149</v>
      </c>
      <c r="B21" s="171">
        <v>1.5249999999999999</v>
      </c>
      <c r="C21" s="171">
        <v>44.613722500000002</v>
      </c>
      <c r="D21" s="113">
        <v>1.6341999999999999E-2</v>
      </c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</row>
    <row r="22" spans="1:17" outlineLevel="1">
      <c r="A22" s="63" t="s">
        <v>11</v>
      </c>
      <c r="B22" s="171">
        <v>1.0379815422700001</v>
      </c>
      <c r="C22" s="171">
        <v>30.36604622095</v>
      </c>
      <c r="D22" s="113">
        <v>1.1122999999999999E-2</v>
      </c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</row>
    <row r="23" spans="1:17" outlineLevel="1">
      <c r="A23" s="63" t="s">
        <v>160</v>
      </c>
      <c r="B23" s="171">
        <v>6.6971638549500003</v>
      </c>
      <c r="C23" s="171">
        <v>195.92485886006</v>
      </c>
      <c r="D23" s="113">
        <v>7.1764999999999995E-2</v>
      </c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7" outlineLevel="1">
      <c r="A24" s="63" t="s">
        <v>175</v>
      </c>
      <c r="B24" s="171">
        <v>0.11419821709</v>
      </c>
      <c r="C24" s="171">
        <v>3.34085742118</v>
      </c>
      <c r="D24" s="113">
        <v>1.224E-3</v>
      </c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7">
      <c r="B25" s="142"/>
      <c r="C25" s="142"/>
      <c r="D25" s="92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</row>
    <row r="26" spans="1:17">
      <c r="B26" s="142"/>
      <c r="C26" s="142"/>
      <c r="D26" s="92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1:17">
      <c r="B27" s="142"/>
      <c r="C27" s="142"/>
      <c r="D27" s="92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7">
      <c r="B28" s="142"/>
      <c r="C28" s="142"/>
      <c r="D28" s="92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</row>
    <row r="29" spans="1:17">
      <c r="B29" s="142"/>
      <c r="C29" s="142"/>
      <c r="D29" s="92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7">
      <c r="B30" s="142"/>
      <c r="C30" s="142"/>
      <c r="D30" s="92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</row>
    <row r="31" spans="1:17">
      <c r="B31" s="142"/>
      <c r="C31" s="142"/>
      <c r="D31" s="92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</row>
    <row r="32" spans="1:17">
      <c r="B32" s="142"/>
      <c r="C32" s="142"/>
      <c r="D32" s="92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</row>
    <row r="33" spans="2:17">
      <c r="B33" s="142"/>
      <c r="C33" s="142"/>
      <c r="D33" s="92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2:17">
      <c r="B34" s="142"/>
      <c r="C34" s="142"/>
      <c r="D34" s="92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2:17">
      <c r="B35" s="142"/>
      <c r="C35" s="142"/>
      <c r="D35" s="92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2:17">
      <c r="B36" s="142"/>
      <c r="C36" s="142"/>
      <c r="D36" s="92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2:17">
      <c r="B37" s="142"/>
      <c r="C37" s="142"/>
      <c r="D37" s="92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2:17">
      <c r="B38" s="142"/>
      <c r="C38" s="142"/>
      <c r="D38" s="92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2:17">
      <c r="B39" s="142"/>
      <c r="C39" s="142"/>
      <c r="D39" s="92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</row>
    <row r="40" spans="2:17">
      <c r="B40" s="142"/>
      <c r="C40" s="142"/>
      <c r="D40" s="92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</row>
    <row r="41" spans="2:17">
      <c r="B41" s="142"/>
      <c r="C41" s="142"/>
      <c r="D41" s="92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2:17">
      <c r="B42" s="142"/>
      <c r="C42" s="142"/>
      <c r="D42" s="92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2:17">
      <c r="B43" s="142"/>
      <c r="C43" s="142"/>
      <c r="D43" s="92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2:17">
      <c r="B44" s="142"/>
      <c r="C44" s="142"/>
      <c r="D44" s="92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2:17">
      <c r="B45" s="142"/>
      <c r="C45" s="142"/>
      <c r="D45" s="92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2:17">
      <c r="B46" s="142"/>
      <c r="C46" s="142"/>
      <c r="D46" s="92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2:17">
      <c r="B47" s="142"/>
      <c r="C47" s="142"/>
      <c r="D47" s="92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2:17">
      <c r="B48" s="142"/>
      <c r="C48" s="142"/>
      <c r="D48" s="92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</row>
    <row r="49" spans="2:17">
      <c r="B49" s="142"/>
      <c r="C49" s="142"/>
      <c r="D49" s="92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</row>
    <row r="50" spans="2:17">
      <c r="B50" s="142"/>
      <c r="C50" s="142"/>
      <c r="D50" s="92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2:17">
      <c r="B51" s="142"/>
      <c r="C51" s="142"/>
      <c r="D51" s="92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</row>
    <row r="52" spans="2:17">
      <c r="B52" s="142"/>
      <c r="C52" s="142"/>
      <c r="D52" s="92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</row>
    <row r="53" spans="2:17">
      <c r="B53" s="142"/>
      <c r="C53" s="142"/>
      <c r="D53" s="92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2:17">
      <c r="B54" s="142"/>
      <c r="C54" s="142"/>
      <c r="D54" s="92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2:17">
      <c r="B55" s="142"/>
      <c r="C55" s="142"/>
      <c r="D55" s="92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2:17">
      <c r="B56" s="142"/>
      <c r="C56" s="142"/>
      <c r="D56" s="92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2:17">
      <c r="B57" s="142"/>
      <c r="C57" s="142"/>
      <c r="D57" s="92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2:17">
      <c r="B58" s="142"/>
      <c r="C58" s="142"/>
      <c r="D58" s="92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2:17">
      <c r="B59" s="142"/>
      <c r="C59" s="142"/>
      <c r="D59" s="92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2:17">
      <c r="B60" s="142"/>
      <c r="C60" s="142"/>
      <c r="D60" s="92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2:17">
      <c r="B61" s="142"/>
      <c r="C61" s="142"/>
      <c r="D61" s="92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2:17">
      <c r="B62" s="142"/>
      <c r="C62" s="142"/>
      <c r="D62" s="92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2:17">
      <c r="B63" s="142"/>
      <c r="C63" s="142"/>
      <c r="D63" s="92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2:17">
      <c r="B64" s="142"/>
      <c r="C64" s="142"/>
      <c r="D64" s="92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2:17">
      <c r="B65" s="142"/>
      <c r="C65" s="142"/>
      <c r="D65" s="92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2:17">
      <c r="B66" s="142"/>
      <c r="C66" s="142"/>
      <c r="D66" s="92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2:17">
      <c r="B67" s="142"/>
      <c r="C67" s="142"/>
      <c r="D67" s="92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2:17">
      <c r="B68" s="142"/>
      <c r="C68" s="142"/>
      <c r="D68" s="92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2:17">
      <c r="B69" s="142"/>
      <c r="C69" s="142"/>
      <c r="D69" s="92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2:17">
      <c r="B70" s="142"/>
      <c r="C70" s="142"/>
      <c r="D70" s="92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2:17">
      <c r="B71" s="142"/>
      <c r="C71" s="142"/>
      <c r="D71" s="92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2:17">
      <c r="B72" s="142"/>
      <c r="C72" s="142"/>
      <c r="D72" s="92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2:17">
      <c r="B73" s="142"/>
      <c r="C73" s="142"/>
      <c r="D73" s="92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2:17">
      <c r="B74" s="142"/>
      <c r="C74" s="142"/>
      <c r="D74" s="92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2:17">
      <c r="B75" s="142"/>
      <c r="C75" s="142"/>
      <c r="D75" s="92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2:17">
      <c r="B76" s="142"/>
      <c r="C76" s="142"/>
      <c r="D76" s="92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2:17">
      <c r="B77" s="142"/>
      <c r="C77" s="142"/>
      <c r="D77" s="92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2:17">
      <c r="B78" s="142"/>
      <c r="C78" s="142"/>
      <c r="D78" s="92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2:17">
      <c r="B79" s="142"/>
      <c r="C79" s="142"/>
      <c r="D79" s="92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2:17">
      <c r="B80" s="142"/>
      <c r="C80" s="142"/>
      <c r="D80" s="92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2:17">
      <c r="B81" s="142"/>
      <c r="C81" s="142"/>
      <c r="D81" s="92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2:17">
      <c r="B82" s="142"/>
      <c r="C82" s="142"/>
      <c r="D82" s="92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2:17">
      <c r="B83" s="142"/>
      <c r="C83" s="142"/>
      <c r="D83" s="92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2:17">
      <c r="B84" s="142"/>
      <c r="C84" s="142"/>
      <c r="D84" s="92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2:17">
      <c r="B85" s="142"/>
      <c r="C85" s="142"/>
      <c r="D85" s="92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2:17">
      <c r="B86" s="142"/>
      <c r="C86" s="142"/>
      <c r="D86" s="92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2:17">
      <c r="B87" s="142"/>
      <c r="C87" s="142"/>
      <c r="D87" s="92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2:17">
      <c r="B88" s="142"/>
      <c r="C88" s="142"/>
      <c r="D88" s="92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2:17">
      <c r="B89" s="142"/>
      <c r="C89" s="142"/>
      <c r="D89" s="92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2:17">
      <c r="B90" s="142"/>
      <c r="C90" s="142"/>
      <c r="D90" s="92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2:17">
      <c r="B91" s="142"/>
      <c r="C91" s="142"/>
      <c r="D91" s="92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2:17">
      <c r="B92" s="142"/>
      <c r="C92" s="142"/>
      <c r="D92" s="92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2:17">
      <c r="B93" s="142"/>
      <c r="C93" s="142"/>
      <c r="D93" s="92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2:17">
      <c r="B94" s="142"/>
      <c r="C94" s="142"/>
      <c r="D94" s="92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2:17">
      <c r="B95" s="142"/>
      <c r="C95" s="142"/>
      <c r="D95" s="92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2:17">
      <c r="B96" s="142"/>
      <c r="C96" s="142"/>
      <c r="D96" s="92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2:17">
      <c r="B97" s="142"/>
      <c r="C97" s="142"/>
      <c r="D97" s="92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2:17">
      <c r="B98" s="142"/>
      <c r="C98" s="142"/>
      <c r="D98" s="92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2:17">
      <c r="B99" s="142"/>
      <c r="C99" s="142"/>
      <c r="D99" s="92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2:17">
      <c r="B100" s="142"/>
      <c r="C100" s="142"/>
      <c r="D100" s="92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2:17">
      <c r="B101" s="142"/>
      <c r="C101" s="142"/>
      <c r="D101" s="92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2:17">
      <c r="B102" s="142"/>
      <c r="C102" s="142"/>
      <c r="D102" s="92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2:17">
      <c r="B103" s="142"/>
      <c r="C103" s="142"/>
      <c r="D103" s="92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2:17">
      <c r="B104" s="142"/>
      <c r="C104" s="142"/>
      <c r="D104" s="92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2:17">
      <c r="B105" s="142"/>
      <c r="C105" s="142"/>
      <c r="D105" s="92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2:17">
      <c r="B106" s="142"/>
      <c r="C106" s="142"/>
      <c r="D106" s="92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2:17">
      <c r="B107" s="142"/>
      <c r="C107" s="142"/>
      <c r="D107" s="92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2:17">
      <c r="B108" s="142"/>
      <c r="C108" s="142"/>
      <c r="D108" s="92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2:17">
      <c r="B109" s="142"/>
      <c r="C109" s="142"/>
      <c r="D109" s="92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2:17">
      <c r="B110" s="142"/>
      <c r="C110" s="142"/>
      <c r="D110" s="92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2:17">
      <c r="B111" s="142"/>
      <c r="C111" s="142"/>
      <c r="D111" s="92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2:17">
      <c r="B112" s="142"/>
      <c r="C112" s="142"/>
      <c r="D112" s="92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2:17">
      <c r="B113" s="142"/>
      <c r="C113" s="142"/>
      <c r="D113" s="92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2:17">
      <c r="B114" s="142"/>
      <c r="C114" s="142"/>
      <c r="D114" s="92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2:17">
      <c r="B115" s="142"/>
      <c r="C115" s="142"/>
      <c r="D115" s="92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2:17">
      <c r="B116" s="142"/>
      <c r="C116" s="142"/>
      <c r="D116" s="92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2:17">
      <c r="B117" s="142"/>
      <c r="C117" s="142"/>
      <c r="D117" s="92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2:17">
      <c r="B118" s="142"/>
      <c r="C118" s="142"/>
      <c r="D118" s="92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2:17">
      <c r="B119" s="142"/>
      <c r="C119" s="142"/>
      <c r="D119" s="92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2:17">
      <c r="B120" s="142"/>
      <c r="C120" s="142"/>
      <c r="D120" s="92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2:17">
      <c r="B121" s="142"/>
      <c r="C121" s="142"/>
      <c r="D121" s="92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2:17">
      <c r="B122" s="142"/>
      <c r="C122" s="142"/>
      <c r="D122" s="92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2:17">
      <c r="B123" s="142"/>
      <c r="C123" s="142"/>
      <c r="D123" s="92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2:17">
      <c r="B124" s="142"/>
      <c r="C124" s="142"/>
      <c r="D124" s="92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2:17">
      <c r="B125" s="142"/>
      <c r="C125" s="142"/>
      <c r="D125" s="92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</row>
    <row r="126" spans="2:17">
      <c r="B126" s="142"/>
      <c r="C126" s="142"/>
      <c r="D126" s="92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</row>
    <row r="127" spans="2:17">
      <c r="B127" s="142"/>
      <c r="C127" s="142"/>
      <c r="D127" s="92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</row>
    <row r="128" spans="2:17">
      <c r="B128" s="142"/>
      <c r="C128" s="142"/>
      <c r="D128" s="92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142"/>
      <c r="C129" s="142"/>
      <c r="D129" s="92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142"/>
      <c r="C130" s="142"/>
      <c r="D130" s="92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142"/>
      <c r="C131" s="142"/>
      <c r="D131" s="92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142"/>
      <c r="C132" s="142"/>
      <c r="D132" s="92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142"/>
      <c r="C133" s="142"/>
      <c r="D133" s="92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142"/>
      <c r="C134" s="142"/>
      <c r="D134" s="92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142"/>
      <c r="C135" s="142"/>
      <c r="D135" s="92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142"/>
      <c r="C136" s="142"/>
      <c r="D136" s="92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142"/>
      <c r="C137" s="142"/>
      <c r="D137" s="92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142"/>
      <c r="C138" s="142"/>
      <c r="D138" s="92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142"/>
      <c r="C139" s="142"/>
      <c r="D139" s="92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142"/>
      <c r="C140" s="142"/>
      <c r="D140" s="92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142"/>
      <c r="C141" s="142"/>
      <c r="D141" s="92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142"/>
      <c r="C142" s="142"/>
      <c r="D142" s="92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142"/>
      <c r="C143" s="142"/>
      <c r="D143" s="92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142"/>
      <c r="C144" s="142"/>
      <c r="D144" s="92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142"/>
      <c r="C145" s="142"/>
      <c r="D145" s="92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142"/>
      <c r="C146" s="142"/>
      <c r="D146" s="92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142"/>
      <c r="C147" s="142"/>
      <c r="D147" s="92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142"/>
      <c r="C148" s="142"/>
      <c r="D148" s="92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142"/>
      <c r="C149" s="142"/>
      <c r="D149" s="92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142"/>
      <c r="C150" s="142"/>
      <c r="D150" s="92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142"/>
      <c r="C151" s="142"/>
      <c r="D151" s="92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142"/>
      <c r="C152" s="142"/>
      <c r="D152" s="92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142"/>
      <c r="C153" s="142"/>
      <c r="D153" s="92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142"/>
      <c r="C154" s="142"/>
      <c r="D154" s="92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142"/>
      <c r="C155" s="142"/>
      <c r="D155" s="92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142"/>
      <c r="C156" s="142"/>
      <c r="D156" s="92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142"/>
      <c r="C157" s="142"/>
      <c r="D157" s="92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142"/>
      <c r="C158" s="142"/>
      <c r="D158" s="92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142"/>
      <c r="C159" s="142"/>
      <c r="D159" s="92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142"/>
      <c r="C160" s="142"/>
      <c r="D160" s="92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142"/>
      <c r="C161" s="142"/>
      <c r="D161" s="92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142"/>
      <c r="C162" s="142"/>
      <c r="D162" s="92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142"/>
      <c r="C163" s="142"/>
      <c r="D163" s="92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142"/>
      <c r="C164" s="142"/>
      <c r="D164" s="92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142"/>
      <c r="C165" s="142"/>
      <c r="D165" s="92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142"/>
      <c r="C166" s="142"/>
      <c r="D166" s="92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142"/>
      <c r="C167" s="142"/>
      <c r="D167" s="92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142"/>
      <c r="C168" s="142"/>
      <c r="D168" s="92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</row>
    <row r="169" spans="2:17">
      <c r="B169" s="142"/>
      <c r="C169" s="142"/>
      <c r="D169" s="92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</row>
    <row r="170" spans="2:17">
      <c r="B170" s="142"/>
      <c r="C170" s="142"/>
      <c r="D170" s="92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</row>
    <row r="171" spans="2:17">
      <c r="B171" s="142"/>
      <c r="C171" s="142"/>
      <c r="D171" s="92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</row>
    <row r="172" spans="2:17">
      <c r="B172" s="142"/>
      <c r="C172" s="142"/>
      <c r="D172" s="92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</row>
    <row r="173" spans="2:17">
      <c r="B173" s="142"/>
      <c r="C173" s="142"/>
      <c r="D173" s="92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</row>
    <row r="174" spans="2:17">
      <c r="B174" s="142"/>
      <c r="C174" s="142"/>
      <c r="D174" s="92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baseColWidth="10" defaultColWidth="9.1640625" defaultRowHeight="14"/>
  <cols>
    <col min="1" max="1" width="52.6640625" style="9" bestFit="1" customWidth="1"/>
    <col min="2" max="3" width="13.5" style="9" bestFit="1" customWidth="1"/>
    <col min="4" max="4" width="14" style="9" bestFit="1" customWidth="1"/>
    <col min="5" max="7" width="14.5" style="9" bestFit="1" customWidth="1"/>
    <col min="8" max="16384" width="9.1640625" style="9"/>
  </cols>
  <sheetData>
    <row r="2" spans="1:19" ht="19">
      <c r="A2" s="5" t="s">
        <v>190</v>
      </c>
      <c r="B2" s="3"/>
      <c r="C2" s="3"/>
      <c r="D2" s="3"/>
      <c r="E2" s="3"/>
      <c r="F2" s="3"/>
      <c r="G2" s="3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>
      <c r="A3" s="213"/>
    </row>
    <row r="4" spans="1:19" s="82" customFormat="1">
      <c r="A4" s="60" t="str">
        <f>$A$2 &amp; " (" &amp;G4 &amp; ")"</f>
        <v>Державний та гарантований державою борг України за останні 5 років (млрд. грн)</v>
      </c>
      <c r="G4" s="82" t="str">
        <f>VALUAH</f>
        <v>млрд. грн</v>
      </c>
    </row>
    <row r="5" spans="1:19" s="154" customFormat="1">
      <c r="A5" s="93"/>
      <c r="B5" s="41">
        <v>43100</v>
      </c>
      <c r="C5" s="41">
        <v>43465</v>
      </c>
      <c r="D5" s="41">
        <v>43830</v>
      </c>
      <c r="E5" s="41">
        <v>44196</v>
      </c>
      <c r="F5" s="41">
        <v>44561</v>
      </c>
      <c r="G5" s="41">
        <v>44620</v>
      </c>
    </row>
    <row r="6" spans="1:19" s="121" customFormat="1">
      <c r="A6" s="181" t="s">
        <v>144</v>
      </c>
      <c r="B6" s="29">
        <f t="shared" ref="B6:G6" si="0">SUM(B$7+ B$8)</f>
        <v>2141.69058800007</v>
      </c>
      <c r="C6" s="29">
        <f t="shared" si="0"/>
        <v>2168.4215676641802</v>
      </c>
      <c r="D6" s="29">
        <f t="shared" si="0"/>
        <v>1998.29589995677</v>
      </c>
      <c r="E6" s="29">
        <f t="shared" si="0"/>
        <v>2551.8817251684204</v>
      </c>
      <c r="F6" s="29">
        <f t="shared" si="0"/>
        <v>2672.0210900444799</v>
      </c>
      <c r="G6" s="29">
        <f t="shared" si="0"/>
        <v>2730.0759245751401</v>
      </c>
    </row>
    <row r="7" spans="1:19" s="26" customFormat="1">
      <c r="A7" s="98" t="s">
        <v>46</v>
      </c>
      <c r="B7" s="24">
        <v>766.67894097356998</v>
      </c>
      <c r="C7" s="24">
        <v>771.41054367665004</v>
      </c>
      <c r="D7" s="24">
        <v>838.84791941263995</v>
      </c>
      <c r="E7" s="24">
        <v>1032.9472373353101</v>
      </c>
      <c r="F7" s="24">
        <v>1111.5978612510701</v>
      </c>
      <c r="G7" s="24">
        <v>1067.3851336636901</v>
      </c>
    </row>
    <row r="8" spans="1:19" s="26" customFormat="1">
      <c r="A8" s="98" t="s">
        <v>57</v>
      </c>
      <c r="B8" s="24">
        <v>1375.0116470265</v>
      </c>
      <c r="C8" s="24">
        <v>1397.0110239875301</v>
      </c>
      <c r="D8" s="24">
        <v>1159.4479805441299</v>
      </c>
      <c r="E8" s="24">
        <v>1518.9344878331101</v>
      </c>
      <c r="F8" s="24">
        <v>1560.4232287934101</v>
      </c>
      <c r="G8" s="24">
        <v>1662.69079091145</v>
      </c>
    </row>
    <row r="9" spans="1:19"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</row>
    <row r="10" spans="1:19">
      <c r="A10" s="60" t="str">
        <f>$A$2 &amp; " (" &amp;G10 &amp; ")"</f>
        <v>Державний та гарантований державою борг України за останні 5 років (млрд. дол. США)</v>
      </c>
      <c r="B10" s="246"/>
      <c r="C10" s="246"/>
      <c r="D10" s="246"/>
      <c r="E10" s="246"/>
      <c r="F10" s="246"/>
      <c r="G10" s="82" t="str">
        <f>VALUSD</f>
        <v>млрд. дол. США</v>
      </c>
      <c r="H10" s="246"/>
      <c r="I10" s="246"/>
      <c r="J10" s="246"/>
      <c r="K10" s="246"/>
      <c r="L10" s="246"/>
      <c r="M10" s="246"/>
      <c r="N10" s="246"/>
      <c r="O10" s="246"/>
      <c r="P10" s="246"/>
      <c r="Q10" s="246"/>
    </row>
    <row r="11" spans="1:19" s="6" customFormat="1">
      <c r="A11" s="93"/>
      <c r="B11" s="41">
        <v>43100</v>
      </c>
      <c r="C11" s="41">
        <v>43465</v>
      </c>
      <c r="D11" s="41">
        <v>43830</v>
      </c>
      <c r="E11" s="41">
        <v>44196</v>
      </c>
      <c r="F11" s="41">
        <v>44561</v>
      </c>
      <c r="G11" s="41">
        <v>44620</v>
      </c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</row>
    <row r="12" spans="1:19" s="231" customFormat="1">
      <c r="A12" s="181" t="s">
        <v>144</v>
      </c>
      <c r="B12" s="29">
        <f t="shared" ref="B12:G12" si="1">SUM(B$13+ B$14)</f>
        <v>76.305753084320003</v>
      </c>
      <c r="C12" s="29">
        <f t="shared" si="1"/>
        <v>78.315547975930002</v>
      </c>
      <c r="D12" s="29">
        <f t="shared" si="1"/>
        <v>84.365406859519993</v>
      </c>
      <c r="E12" s="29">
        <f t="shared" si="1"/>
        <v>90.253504033989998</v>
      </c>
      <c r="F12" s="29">
        <f t="shared" si="1"/>
        <v>97.954450442069998</v>
      </c>
      <c r="G12" s="29">
        <f t="shared" si="1"/>
        <v>93.320295901530002</v>
      </c>
      <c r="H12" s="224"/>
      <c r="I12" s="224"/>
      <c r="J12" s="224"/>
      <c r="K12" s="224"/>
      <c r="L12" s="224"/>
      <c r="M12" s="224"/>
      <c r="N12" s="224"/>
      <c r="O12" s="224"/>
      <c r="P12" s="224"/>
      <c r="Q12" s="224"/>
    </row>
    <row r="13" spans="1:19" s="127" customFormat="1">
      <c r="A13" s="8" t="s">
        <v>46</v>
      </c>
      <c r="B13" s="170">
        <v>27.315810366209998</v>
      </c>
      <c r="C13" s="170">
        <v>27.860560115839998</v>
      </c>
      <c r="D13" s="170">
        <v>35.415048399980002</v>
      </c>
      <c r="E13" s="170">
        <v>36.532691437769998</v>
      </c>
      <c r="F13" s="170">
        <v>40.750410996870002</v>
      </c>
      <c r="G13" s="170">
        <v>36.485687309070002</v>
      </c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9" s="127" customFormat="1">
      <c r="A14" s="8" t="s">
        <v>57</v>
      </c>
      <c r="B14" s="170">
        <v>48.989942718110001</v>
      </c>
      <c r="C14" s="170">
        <v>50.45498786009</v>
      </c>
      <c r="D14" s="170">
        <v>48.950358459539999</v>
      </c>
      <c r="E14" s="170">
        <v>53.72081259622</v>
      </c>
      <c r="F14" s="170">
        <v>57.204039445200003</v>
      </c>
      <c r="G14" s="170">
        <v>56.83460859246</v>
      </c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9"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9" s="196" customFormat="1">
      <c r="G16" s="139" t="s">
        <v>180</v>
      </c>
    </row>
    <row r="17" spans="1:19" s="6" customFormat="1">
      <c r="A17" s="93"/>
      <c r="B17" s="41">
        <v>43100</v>
      </c>
      <c r="C17" s="41">
        <v>43465</v>
      </c>
      <c r="D17" s="41">
        <v>43830</v>
      </c>
      <c r="E17" s="41">
        <v>44196</v>
      </c>
      <c r="F17" s="41">
        <v>44561</v>
      </c>
      <c r="G17" s="41">
        <v>44620</v>
      </c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</row>
    <row r="18" spans="1:19" s="231" customFormat="1">
      <c r="A18" s="181" t="s">
        <v>144</v>
      </c>
      <c r="B18" s="29">
        <f t="shared" ref="B18:G18" si="2">SUM(B$19+ B$20)</f>
        <v>1</v>
      </c>
      <c r="C18" s="29">
        <f t="shared" si="2"/>
        <v>1</v>
      </c>
      <c r="D18" s="29">
        <f t="shared" si="2"/>
        <v>1</v>
      </c>
      <c r="E18" s="29">
        <f t="shared" si="2"/>
        <v>1</v>
      </c>
      <c r="F18" s="29">
        <f t="shared" si="2"/>
        <v>1</v>
      </c>
      <c r="G18" s="29">
        <f t="shared" si="2"/>
        <v>1</v>
      </c>
      <c r="H18" s="224"/>
      <c r="I18" s="224"/>
      <c r="J18" s="224"/>
      <c r="K18" s="224"/>
      <c r="L18" s="224"/>
      <c r="M18" s="224"/>
      <c r="N18" s="224"/>
      <c r="O18" s="224"/>
      <c r="P18" s="224"/>
      <c r="Q18" s="224"/>
    </row>
    <row r="19" spans="1:19" s="127" customFormat="1">
      <c r="A19" s="8" t="s">
        <v>46</v>
      </c>
      <c r="B19" s="111">
        <v>0.35797800000000002</v>
      </c>
      <c r="C19" s="111">
        <v>0.35574699999999998</v>
      </c>
      <c r="D19" s="111">
        <v>0.41978199999999999</v>
      </c>
      <c r="E19" s="111">
        <v>0.404779</v>
      </c>
      <c r="F19" s="111">
        <v>0.41601399999999999</v>
      </c>
      <c r="G19" s="111">
        <v>0.39097300000000001</v>
      </c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9" s="127" customFormat="1">
      <c r="A20" s="8" t="s">
        <v>57</v>
      </c>
      <c r="B20" s="111">
        <v>0.64202199999999998</v>
      </c>
      <c r="C20" s="111">
        <v>0.64425299999999996</v>
      </c>
      <c r="D20" s="111">
        <v>0.58021800000000001</v>
      </c>
      <c r="E20" s="111">
        <v>0.595221</v>
      </c>
      <c r="F20" s="111">
        <v>0.58398600000000001</v>
      </c>
      <c r="G20" s="111">
        <v>0.60902699999999999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1:19"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</row>
    <row r="22" spans="1:19"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</row>
    <row r="23" spans="1:19">
      <c r="B23" s="246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9"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9" s="196" customFormat="1"/>
    <row r="26" spans="1:19"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1:19"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9"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</row>
    <row r="29" spans="1:19"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9"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</row>
    <row r="31" spans="1:19"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</row>
    <row r="32" spans="1:19"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</row>
    <row r="33" spans="2:17"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2:17"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2:17"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2:17"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2:17"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2:17"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2:17"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</row>
    <row r="40" spans="2:17"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</row>
    <row r="41" spans="2:17"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2:17"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2:17"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2:17"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2:17"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2:17"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2:17"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2:17"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</row>
    <row r="49" spans="2:17"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</row>
    <row r="50" spans="2:17"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2:17"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</row>
    <row r="52" spans="2:17"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</row>
    <row r="53" spans="2:17"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2:17"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2:17"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2:17"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2:17"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2:17"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2:17"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2:17"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2:17"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2:17"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2:17"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2:17"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2:17">
      <c r="B65" s="246"/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2:17"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2:17"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2:17"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2:17"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2:17"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2:17"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2:17">
      <c r="B72" s="246"/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2:17">
      <c r="B73" s="246"/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2:17"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2:17">
      <c r="B75" s="246"/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2:17"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2:17"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2:17">
      <c r="B78" s="246"/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2:17"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2:17"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2:17">
      <c r="B81" s="246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2:17"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2:17">
      <c r="B83" s="246"/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2:17"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2:17">
      <c r="B85" s="246"/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2:17">
      <c r="B86" s="246"/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2:17"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2:17"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2:17">
      <c r="B89" s="246"/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2:17">
      <c r="B90" s="246"/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2:17">
      <c r="B91" s="246"/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2:17"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2:17">
      <c r="B93" s="246"/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2:17">
      <c r="B94" s="246"/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2:17">
      <c r="B95" s="246"/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2:17">
      <c r="B96" s="246"/>
      <c r="C96" s="246"/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2:17">
      <c r="B97" s="246"/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2:17">
      <c r="B98" s="246"/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2:17">
      <c r="B99" s="246"/>
      <c r="C99" s="246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2:17">
      <c r="B100" s="246"/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2:17">
      <c r="B101" s="246"/>
      <c r="C101" s="246"/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2:17">
      <c r="B102" s="246"/>
      <c r="C102" s="246"/>
      <c r="D102" s="246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2:17">
      <c r="B103" s="246"/>
      <c r="C103" s="246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2:17">
      <c r="B104" s="246"/>
      <c r="C104" s="246"/>
      <c r="D104" s="246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2:17">
      <c r="B105" s="246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2:17">
      <c r="B106" s="246"/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2:17">
      <c r="B107" s="246"/>
      <c r="C107" s="246"/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2:17">
      <c r="B108" s="246"/>
      <c r="C108" s="246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2:17">
      <c r="B109" s="246"/>
      <c r="C109" s="246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2:17">
      <c r="B110" s="246"/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2:17">
      <c r="B111" s="246"/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2:17"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2:17"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2:17"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2:17">
      <c r="B115" s="246"/>
      <c r="C115" s="246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2:17">
      <c r="B116" s="246"/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2:17">
      <c r="B117" s="246"/>
      <c r="C117" s="246"/>
      <c r="D117" s="246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2:17">
      <c r="B118" s="246"/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2:17">
      <c r="B119" s="246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2:17">
      <c r="B120" s="246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2:17">
      <c r="B121" s="246"/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2:17">
      <c r="B122" s="246"/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2:17">
      <c r="B123" s="246"/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2:17">
      <c r="B124" s="246"/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2:17"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</row>
    <row r="126" spans="2:17"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</row>
    <row r="127" spans="2:17">
      <c r="B127" s="246"/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</row>
    <row r="128" spans="2:17">
      <c r="B128" s="246"/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246"/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246"/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246"/>
      <c r="C133" s="246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246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246"/>
      <c r="C136" s="246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246"/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246"/>
      <c r="C138" s="246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246"/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246"/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246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246"/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246"/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246"/>
      <c r="C145" s="246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246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246"/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246"/>
      <c r="C148" s="246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246"/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246"/>
      <c r="C150" s="246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246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246"/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246"/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246"/>
      <c r="C155" s="246"/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246"/>
      <c r="C156" s="246"/>
      <c r="D156" s="246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246"/>
      <c r="C157" s="246"/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246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246"/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246"/>
      <c r="C160" s="246"/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246"/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246"/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246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246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246"/>
      <c r="C166" s="246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246"/>
      <c r="C167" s="246"/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246"/>
      <c r="C168" s="246"/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</row>
    <row r="169" spans="2:17">
      <c r="B169" s="246"/>
      <c r="C169" s="246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</row>
    <row r="170" spans="2:17">
      <c r="B170" s="246"/>
      <c r="C170" s="246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</row>
    <row r="171" spans="2:17">
      <c r="B171" s="246"/>
      <c r="C171" s="246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</row>
    <row r="172" spans="2:17">
      <c r="B172" s="246"/>
      <c r="C172" s="246"/>
      <c r="D172" s="246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</row>
    <row r="173" spans="2:17">
      <c r="B173" s="246"/>
      <c r="C173" s="246"/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</row>
    <row r="174" spans="2:17">
      <c r="B174" s="246"/>
      <c r="C174" s="246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</row>
    <row r="175" spans="2:17">
      <c r="B175" s="246"/>
      <c r="C175" s="246"/>
      <c r="D175" s="246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</row>
    <row r="176" spans="2:17">
      <c r="B176" s="246"/>
      <c r="C176" s="246"/>
      <c r="D176" s="246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</row>
    <row r="177" spans="2:17">
      <c r="B177" s="246"/>
      <c r="C177" s="246"/>
      <c r="D177" s="246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</row>
    <row r="178" spans="2:17">
      <c r="B178" s="246"/>
      <c r="C178" s="246"/>
      <c r="D178" s="246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</row>
    <row r="179" spans="2:17">
      <c r="B179" s="246"/>
      <c r="C179" s="246"/>
      <c r="D179" s="246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</row>
    <row r="180" spans="2:17">
      <c r="B180" s="246"/>
      <c r="C180" s="246"/>
      <c r="D180" s="246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</row>
    <row r="181" spans="2:17">
      <c r="B181" s="246"/>
      <c r="C181" s="246"/>
      <c r="D181" s="246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</row>
    <row r="182" spans="2:17">
      <c r="B182" s="246"/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</row>
    <row r="183" spans="2:17">
      <c r="B183" s="246"/>
      <c r="C183" s="246"/>
      <c r="D183" s="246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</row>
    <row r="184" spans="2:17">
      <c r="B184" s="246"/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</row>
    <row r="185" spans="2:17">
      <c r="B185" s="246"/>
      <c r="C185" s="246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</row>
    <row r="186" spans="2:17">
      <c r="B186" s="246"/>
      <c r="C186" s="246"/>
      <c r="D186" s="246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</row>
    <row r="187" spans="2:17">
      <c r="B187" s="246"/>
      <c r="C187" s="246"/>
      <c r="D187" s="246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</row>
    <row r="188" spans="2:17">
      <c r="B188" s="246"/>
      <c r="C188" s="246"/>
      <c r="D188" s="246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</row>
    <row r="189" spans="2:17">
      <c r="B189" s="246"/>
      <c r="C189" s="246"/>
      <c r="D189" s="246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</row>
    <row r="190" spans="2:17">
      <c r="B190" s="246"/>
      <c r="C190" s="246"/>
      <c r="D190" s="246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</row>
    <row r="191" spans="2:17">
      <c r="B191" s="246"/>
      <c r="C191" s="246"/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</row>
    <row r="192" spans="2:17">
      <c r="B192" s="246"/>
      <c r="C192" s="246"/>
      <c r="D192" s="246"/>
      <c r="E192" s="246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</row>
    <row r="193" spans="2:17">
      <c r="B193" s="246"/>
      <c r="C193" s="246"/>
      <c r="D193" s="246"/>
      <c r="E193" s="246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</row>
    <row r="194" spans="2:17">
      <c r="B194" s="246"/>
      <c r="C194" s="246"/>
      <c r="D194" s="246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</row>
    <row r="195" spans="2:17">
      <c r="B195" s="246"/>
      <c r="C195" s="246"/>
      <c r="D195" s="246"/>
      <c r="E195" s="246"/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</row>
    <row r="196" spans="2:17">
      <c r="B196" s="246"/>
      <c r="C196" s="246"/>
      <c r="D196" s="246"/>
      <c r="E196" s="246"/>
      <c r="F196" s="246"/>
      <c r="G196" s="246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</row>
    <row r="197" spans="2:17">
      <c r="B197" s="246"/>
      <c r="C197" s="246"/>
      <c r="D197" s="246"/>
      <c r="E197" s="246"/>
      <c r="F197" s="246"/>
      <c r="G197" s="246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</row>
    <row r="198" spans="2:17">
      <c r="B198" s="246"/>
      <c r="C198" s="246"/>
      <c r="D198" s="246"/>
      <c r="E198" s="246"/>
      <c r="F198" s="246"/>
      <c r="G198" s="246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</row>
    <row r="199" spans="2:17">
      <c r="B199" s="246"/>
      <c r="C199" s="246"/>
      <c r="D199" s="246"/>
      <c r="E199" s="246"/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</row>
    <row r="200" spans="2:17">
      <c r="B200" s="246"/>
      <c r="C200" s="246"/>
      <c r="D200" s="246"/>
      <c r="E200" s="246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</row>
    <row r="201" spans="2:17">
      <c r="B201" s="246"/>
      <c r="C201" s="246"/>
      <c r="D201" s="246"/>
      <c r="E201" s="246"/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</row>
    <row r="202" spans="2:17">
      <c r="B202" s="246"/>
      <c r="C202" s="246"/>
      <c r="D202" s="246"/>
      <c r="E202" s="246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</row>
    <row r="203" spans="2:17">
      <c r="B203" s="246"/>
      <c r="C203" s="246"/>
      <c r="D203" s="246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</row>
    <row r="204" spans="2:17">
      <c r="B204" s="246"/>
      <c r="C204" s="246"/>
      <c r="D204" s="246"/>
      <c r="E204" s="246"/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</row>
    <row r="205" spans="2:17">
      <c r="B205" s="246"/>
      <c r="C205" s="246"/>
      <c r="D205" s="246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</row>
    <row r="206" spans="2:17">
      <c r="B206" s="246"/>
      <c r="C206" s="246"/>
      <c r="D206" s="246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</row>
    <row r="207" spans="2:17">
      <c r="B207" s="246"/>
      <c r="C207" s="246"/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</row>
    <row r="208" spans="2:17">
      <c r="B208" s="246"/>
      <c r="C208" s="246"/>
      <c r="D208" s="246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</row>
    <row r="209" spans="2:17">
      <c r="B209" s="246"/>
      <c r="C209" s="246"/>
      <c r="D209" s="246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</row>
    <row r="210" spans="2:17">
      <c r="B210" s="246"/>
      <c r="C210" s="246"/>
      <c r="D210" s="246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</row>
    <row r="211" spans="2:17">
      <c r="B211" s="246"/>
      <c r="C211" s="246"/>
      <c r="D211" s="246"/>
      <c r="E211" s="246"/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</row>
    <row r="212" spans="2:17">
      <c r="B212" s="246"/>
      <c r="C212" s="246"/>
      <c r="D212" s="246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</row>
    <row r="213" spans="2:17">
      <c r="B213" s="246"/>
      <c r="C213" s="246"/>
      <c r="D213" s="246"/>
      <c r="E213" s="246"/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</row>
    <row r="214" spans="2:17">
      <c r="B214" s="246"/>
      <c r="C214" s="246"/>
      <c r="D214" s="246"/>
      <c r="E214" s="246"/>
      <c r="F214" s="246"/>
      <c r="G214" s="246"/>
      <c r="H214" s="246"/>
      <c r="I214" s="246"/>
      <c r="J214" s="246"/>
      <c r="K214" s="246"/>
      <c r="L214" s="246"/>
      <c r="M214" s="246"/>
      <c r="N214" s="246"/>
      <c r="O214" s="246"/>
      <c r="P214" s="246"/>
      <c r="Q214" s="246"/>
    </row>
    <row r="215" spans="2:17">
      <c r="B215" s="246"/>
      <c r="C215" s="246"/>
      <c r="D215" s="246"/>
      <c r="E215" s="246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</row>
    <row r="216" spans="2:17">
      <c r="B216" s="246"/>
      <c r="C216" s="246"/>
      <c r="D216" s="246"/>
      <c r="E216" s="246"/>
      <c r="F216" s="246"/>
      <c r="G216" s="246"/>
      <c r="H216" s="246"/>
      <c r="I216" s="246"/>
      <c r="J216" s="246"/>
      <c r="K216" s="246"/>
      <c r="L216" s="246"/>
      <c r="M216" s="246"/>
      <c r="N216" s="246"/>
      <c r="O216" s="246"/>
      <c r="P216" s="246"/>
      <c r="Q216" s="246"/>
    </row>
    <row r="217" spans="2:17">
      <c r="B217" s="246"/>
      <c r="C217" s="246"/>
      <c r="D217" s="246"/>
      <c r="E217" s="246"/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</row>
    <row r="218" spans="2:17">
      <c r="B218" s="246"/>
      <c r="C218" s="246"/>
      <c r="D218" s="246"/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</row>
    <row r="219" spans="2:17">
      <c r="B219" s="246"/>
      <c r="C219" s="246"/>
      <c r="D219" s="246"/>
      <c r="E219" s="246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</row>
    <row r="220" spans="2:17">
      <c r="B220" s="246"/>
      <c r="C220" s="246"/>
      <c r="D220" s="246"/>
      <c r="E220" s="246"/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</row>
    <row r="221" spans="2:17">
      <c r="B221" s="246"/>
      <c r="C221" s="246"/>
      <c r="D221" s="246"/>
      <c r="E221" s="246"/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</row>
    <row r="222" spans="2:17">
      <c r="B222" s="246"/>
      <c r="C222" s="246"/>
      <c r="D222" s="246"/>
      <c r="E222" s="246"/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</row>
    <row r="223" spans="2:17">
      <c r="B223" s="246"/>
      <c r="C223" s="246"/>
      <c r="D223" s="246"/>
      <c r="E223" s="246"/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</row>
    <row r="224" spans="2:17">
      <c r="B224" s="246"/>
      <c r="C224" s="246"/>
      <c r="D224" s="246"/>
      <c r="E224" s="246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</row>
    <row r="225" spans="2:17">
      <c r="B225" s="246"/>
      <c r="C225" s="246"/>
      <c r="D225" s="246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</row>
    <row r="226" spans="2:17">
      <c r="B226" s="246"/>
      <c r="C226" s="246"/>
      <c r="D226" s="246"/>
      <c r="E226" s="246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</row>
    <row r="227" spans="2:17">
      <c r="B227" s="246"/>
      <c r="C227" s="246"/>
      <c r="D227" s="246"/>
      <c r="E227" s="246"/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</row>
    <row r="228" spans="2:17">
      <c r="B228" s="246"/>
      <c r="C228" s="246"/>
      <c r="D228" s="246"/>
      <c r="E228" s="246"/>
      <c r="F228" s="246"/>
      <c r="G228" s="246"/>
      <c r="H228" s="246"/>
      <c r="I228" s="246"/>
      <c r="J228" s="246"/>
      <c r="K228" s="246"/>
      <c r="L228" s="246"/>
      <c r="M228" s="246"/>
      <c r="N228" s="246"/>
      <c r="O228" s="246"/>
      <c r="P228" s="246"/>
      <c r="Q228" s="246"/>
    </row>
    <row r="229" spans="2:17">
      <c r="B229" s="246"/>
      <c r="C229" s="246"/>
      <c r="D229" s="246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</row>
    <row r="230" spans="2:17">
      <c r="B230" s="246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</row>
    <row r="231" spans="2:17">
      <c r="B231" s="246"/>
      <c r="C231" s="246"/>
      <c r="D231" s="246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</row>
    <row r="232" spans="2:17">
      <c r="B232" s="246"/>
      <c r="C232" s="246"/>
      <c r="D232" s="246"/>
      <c r="E232" s="246"/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6"/>
    </row>
    <row r="233" spans="2:17">
      <c r="B233" s="246"/>
      <c r="C233" s="246"/>
      <c r="D233" s="246"/>
      <c r="E233" s="246"/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</row>
    <row r="234" spans="2:17">
      <c r="B234" s="246"/>
      <c r="C234" s="246"/>
      <c r="D234" s="246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</row>
    <row r="235" spans="2:17">
      <c r="B235" s="246"/>
      <c r="C235" s="246"/>
      <c r="D235" s="246"/>
      <c r="E235" s="246"/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</row>
    <row r="236" spans="2:17">
      <c r="B236" s="246"/>
      <c r="C236" s="246"/>
      <c r="D236" s="246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  <c r="Q236" s="246"/>
    </row>
    <row r="237" spans="2:17">
      <c r="B237" s="246"/>
      <c r="C237" s="246"/>
      <c r="D237" s="246"/>
      <c r="E237" s="246"/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  <c r="P237" s="246"/>
      <c r="Q237" s="246"/>
    </row>
    <row r="238" spans="2:17">
      <c r="B238" s="246"/>
      <c r="C238" s="246"/>
      <c r="D238" s="246"/>
      <c r="E238" s="246"/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</row>
    <row r="239" spans="2:17">
      <c r="B239" s="246"/>
      <c r="C239" s="246"/>
      <c r="D239" s="246"/>
      <c r="E239" s="246"/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</row>
    <row r="240" spans="2:17">
      <c r="B240" s="246"/>
      <c r="C240" s="246"/>
      <c r="D240" s="246"/>
      <c r="E240" s="246"/>
      <c r="F240" s="246"/>
      <c r="G240" s="246"/>
      <c r="H240" s="246"/>
      <c r="I240" s="246"/>
      <c r="J240" s="246"/>
      <c r="K240" s="246"/>
      <c r="L240" s="246"/>
      <c r="M240" s="246"/>
      <c r="N240" s="246"/>
      <c r="O240" s="246"/>
      <c r="P240" s="246"/>
      <c r="Q240" s="246"/>
    </row>
    <row r="241" spans="2:17">
      <c r="B241" s="246"/>
      <c r="C241" s="246"/>
      <c r="D241" s="246"/>
      <c r="E241" s="246"/>
      <c r="F241" s="246"/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</row>
    <row r="242" spans="2:17">
      <c r="B242" s="246"/>
      <c r="C242" s="246"/>
      <c r="D242" s="246"/>
      <c r="E242" s="246"/>
      <c r="F242" s="246"/>
      <c r="G242" s="246"/>
      <c r="H242" s="246"/>
      <c r="I242" s="246"/>
      <c r="J242" s="246"/>
      <c r="K242" s="246"/>
      <c r="L242" s="246"/>
      <c r="M242" s="246"/>
      <c r="N242" s="246"/>
      <c r="O242" s="246"/>
      <c r="P242" s="246"/>
      <c r="Q242" s="246"/>
    </row>
    <row r="243" spans="2:17">
      <c r="B243" s="246"/>
      <c r="C243" s="246"/>
      <c r="D243" s="246"/>
      <c r="E243" s="246"/>
      <c r="F243" s="24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</row>
    <row r="244" spans="2:17">
      <c r="B244" s="246"/>
      <c r="C244" s="246"/>
      <c r="D244" s="246"/>
      <c r="E244" s="246"/>
      <c r="F244" s="246"/>
      <c r="G244" s="246"/>
      <c r="H244" s="246"/>
      <c r="I244" s="246"/>
      <c r="J244" s="246"/>
      <c r="K244" s="246"/>
      <c r="L244" s="246"/>
      <c r="M244" s="246"/>
      <c r="N244" s="246"/>
      <c r="O244" s="246"/>
      <c r="P244" s="246"/>
      <c r="Q244" s="246"/>
    </row>
    <row r="245" spans="2:17">
      <c r="B245" s="246"/>
      <c r="C245" s="246"/>
      <c r="D245" s="246"/>
      <c r="E245" s="246"/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</row>
    <row r="246" spans="2:17">
      <c r="B246" s="246"/>
      <c r="C246" s="246"/>
      <c r="D246" s="246"/>
      <c r="E246" s="246"/>
      <c r="F246" s="246"/>
      <c r="G246" s="246"/>
      <c r="H246" s="246"/>
      <c r="I246" s="246"/>
      <c r="J246" s="246"/>
      <c r="K246" s="246"/>
      <c r="L246" s="246"/>
      <c r="M246" s="246"/>
      <c r="N246" s="246"/>
      <c r="O246" s="246"/>
      <c r="P246" s="246"/>
      <c r="Q246" s="246"/>
    </row>
    <row r="247" spans="2:17">
      <c r="B247" s="246"/>
      <c r="C247" s="246"/>
      <c r="D247" s="246"/>
      <c r="E247" s="246"/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baseColWidth="10" defaultColWidth="9.1640625" defaultRowHeight="14"/>
  <cols>
    <col min="1" max="1" width="52.6640625" style="9" bestFit="1" customWidth="1"/>
    <col min="2" max="7" width="11.6640625" style="9" customWidth="1"/>
    <col min="8" max="16384" width="9.1640625" style="9"/>
  </cols>
  <sheetData>
    <row r="2" spans="1:19" ht="19">
      <c r="A2" s="5" t="s">
        <v>190</v>
      </c>
      <c r="B2" s="3"/>
      <c r="C2" s="3"/>
      <c r="D2" s="3"/>
      <c r="E2" s="3"/>
      <c r="F2" s="3"/>
      <c r="G2" s="3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4" spans="1:19" s="82" customFormat="1">
      <c r="G4" s="139" t="s">
        <v>97</v>
      </c>
    </row>
    <row r="5" spans="1:19" s="154" customFormat="1">
      <c r="A5" s="197"/>
      <c r="B5" s="41">
        <f>YT_ALL!B5</f>
        <v>43100</v>
      </c>
      <c r="C5" s="41">
        <f>YT_ALL!C5</f>
        <v>43465</v>
      </c>
      <c r="D5" s="41">
        <f>YT_ALL!D5</f>
        <v>43830</v>
      </c>
      <c r="E5" s="41">
        <f>YT_ALL!E5</f>
        <v>44196</v>
      </c>
      <c r="F5" s="41">
        <f>YT_ALL!F5</f>
        <v>44561</v>
      </c>
      <c r="G5" s="41">
        <f>YT_ALL!G5</f>
        <v>44620</v>
      </c>
    </row>
    <row r="6" spans="1:19" s="121" customFormat="1">
      <c r="A6" s="181" t="s">
        <v>144</v>
      </c>
      <c r="B6" s="29">
        <f t="shared" ref="B6:G6" si="0">SUM(B$7+ B$8)</f>
        <v>2141.69058800007</v>
      </c>
      <c r="C6" s="29">
        <f t="shared" si="0"/>
        <v>2168.4215676641802</v>
      </c>
      <c r="D6" s="29">
        <f t="shared" si="0"/>
        <v>1998.29589995677</v>
      </c>
      <c r="E6" s="29">
        <f t="shared" si="0"/>
        <v>2551.8817251684204</v>
      </c>
      <c r="F6" s="29">
        <f t="shared" si="0"/>
        <v>2672.0210900444799</v>
      </c>
      <c r="G6" s="29">
        <f t="shared" si="0"/>
        <v>2730.0759245751401</v>
      </c>
    </row>
    <row r="7" spans="1:19" s="26" customFormat="1">
      <c r="A7" s="102" t="str">
        <f>YT_ALL!A7</f>
        <v>Внутрішній борг</v>
      </c>
      <c r="B7" s="24">
        <f>YT_ALL!B7/DMLMLR</f>
        <v>766.67894097356998</v>
      </c>
      <c r="C7" s="24">
        <f>YT_ALL!C7/DMLMLR</f>
        <v>771.41054367665004</v>
      </c>
      <c r="D7" s="24">
        <f>YT_ALL!D7/DMLMLR</f>
        <v>838.84791941263995</v>
      </c>
      <c r="E7" s="24">
        <f>YT_ALL!E7/DMLMLR</f>
        <v>1032.9472373353101</v>
      </c>
      <c r="F7" s="24">
        <f>YT_ALL!F7/DMLMLR</f>
        <v>1111.5978612510701</v>
      </c>
      <c r="G7" s="24">
        <f>YT_ALL!G7/DMLMLR</f>
        <v>1067.3851336636901</v>
      </c>
    </row>
    <row r="8" spans="1:19" s="26" customFormat="1">
      <c r="A8" s="102" t="str">
        <f>YT_ALL!A8</f>
        <v>Зовнішній борг</v>
      </c>
      <c r="B8" s="24">
        <f>YT_ALL!B8/DMLMLR</f>
        <v>1375.0116470265</v>
      </c>
      <c r="C8" s="24">
        <f>YT_ALL!C8/DMLMLR</f>
        <v>1397.0110239875301</v>
      </c>
      <c r="D8" s="24">
        <f>YT_ALL!D8/DMLMLR</f>
        <v>1159.4479805441299</v>
      </c>
      <c r="E8" s="24">
        <f>YT_ALL!E8/DMLMLR</f>
        <v>1518.9344878331101</v>
      </c>
      <c r="F8" s="24">
        <f>YT_ALL!F8/DMLMLR</f>
        <v>1560.4232287934101</v>
      </c>
      <c r="G8" s="24">
        <f>YT_ALL!G8/DMLMLR</f>
        <v>1662.69079091145</v>
      </c>
    </row>
    <row r="9" spans="1:19"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</row>
    <row r="10" spans="1:19">
      <c r="B10" s="246"/>
      <c r="C10" s="246"/>
      <c r="D10" s="246"/>
      <c r="E10" s="246"/>
      <c r="F10" s="246"/>
      <c r="G10" s="139" t="s">
        <v>93</v>
      </c>
      <c r="H10" s="246"/>
      <c r="I10" s="246"/>
      <c r="J10" s="246"/>
      <c r="K10" s="246"/>
      <c r="L10" s="246"/>
      <c r="M10" s="246"/>
      <c r="N10" s="246"/>
      <c r="O10" s="246"/>
      <c r="P10" s="246"/>
      <c r="Q10" s="246"/>
    </row>
    <row r="11" spans="1:19" s="6" customFormat="1">
      <c r="A11" s="77"/>
      <c r="B11" s="41">
        <f>YT_ALL!B11</f>
        <v>43100</v>
      </c>
      <c r="C11" s="41">
        <f>YT_ALL!C11</f>
        <v>43465</v>
      </c>
      <c r="D11" s="41">
        <f>YT_ALL!D11</f>
        <v>43830</v>
      </c>
      <c r="E11" s="41">
        <f>YT_ALL!E11</f>
        <v>44196</v>
      </c>
      <c r="F11" s="41">
        <f>YT_ALL!F11</f>
        <v>44561</v>
      </c>
      <c r="G11" s="41">
        <f>YT_ALL!G11</f>
        <v>44620</v>
      </c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</row>
    <row r="12" spans="1:19" s="231" customFormat="1">
      <c r="A12" s="181" t="s">
        <v>144</v>
      </c>
      <c r="B12" s="29">
        <f t="shared" ref="B12:G12" si="1">SUM(B$13+ B$14)</f>
        <v>76.305753084320003</v>
      </c>
      <c r="C12" s="29">
        <f t="shared" si="1"/>
        <v>78.315547975930002</v>
      </c>
      <c r="D12" s="29">
        <f t="shared" si="1"/>
        <v>84.365406859519993</v>
      </c>
      <c r="E12" s="29">
        <f t="shared" si="1"/>
        <v>90.253504033989998</v>
      </c>
      <c r="F12" s="29">
        <f t="shared" si="1"/>
        <v>97.954450442069998</v>
      </c>
      <c r="G12" s="29">
        <f t="shared" si="1"/>
        <v>93.320295901530002</v>
      </c>
      <c r="H12" s="224"/>
      <c r="I12" s="224"/>
      <c r="J12" s="224"/>
      <c r="K12" s="224"/>
      <c r="L12" s="224"/>
      <c r="M12" s="224"/>
      <c r="N12" s="224"/>
      <c r="O12" s="224"/>
      <c r="P12" s="224"/>
      <c r="Q12" s="224"/>
    </row>
    <row r="13" spans="1:19" s="127" customFormat="1">
      <c r="A13" s="102" t="str">
        <f>YT_ALL!A13</f>
        <v>Внутрішній борг</v>
      </c>
      <c r="B13" s="24">
        <f>YT_ALL!B13/DMLMLR</f>
        <v>27.315810366209998</v>
      </c>
      <c r="C13" s="24">
        <f>YT_ALL!C13/DMLMLR</f>
        <v>27.860560115839998</v>
      </c>
      <c r="D13" s="24">
        <f>YT_ALL!D13/DMLMLR</f>
        <v>35.415048399980002</v>
      </c>
      <c r="E13" s="24">
        <f>YT_ALL!E13/DMLMLR</f>
        <v>36.532691437769998</v>
      </c>
      <c r="F13" s="24">
        <f>YT_ALL!F13/DMLMLR</f>
        <v>40.750410996870002</v>
      </c>
      <c r="G13" s="24">
        <f>YT_ALL!G13/DMLMLR</f>
        <v>36.485687309070002</v>
      </c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9" s="127" customFormat="1">
      <c r="A14" s="102" t="str">
        <f>YT_ALL!A14</f>
        <v>Зовнішній борг</v>
      </c>
      <c r="B14" s="24">
        <f>YT_ALL!B14/DMLMLR</f>
        <v>48.989942718110001</v>
      </c>
      <c r="C14" s="24">
        <f>YT_ALL!C14/DMLMLR</f>
        <v>50.45498786009</v>
      </c>
      <c r="D14" s="24">
        <f>YT_ALL!D14/DMLMLR</f>
        <v>48.950358459539999</v>
      </c>
      <c r="E14" s="24">
        <f>YT_ALL!E14/DMLMLR</f>
        <v>53.72081259622</v>
      </c>
      <c r="F14" s="24">
        <f>YT_ALL!F14/DMLMLR</f>
        <v>57.204039445200003</v>
      </c>
      <c r="G14" s="24">
        <f>YT_ALL!G14/DMLMLR</f>
        <v>56.83460859246</v>
      </c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9"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9" s="196" customFormat="1">
      <c r="G16" s="139" t="s">
        <v>180</v>
      </c>
    </row>
    <row r="17" spans="1:19" s="6" customFormat="1">
      <c r="A17" s="77"/>
      <c r="B17" s="41">
        <f>YT_ALL!B17</f>
        <v>43100</v>
      </c>
      <c r="C17" s="41">
        <f>YT_ALL!C17</f>
        <v>43465</v>
      </c>
      <c r="D17" s="41">
        <f>YT_ALL!D17</f>
        <v>43830</v>
      </c>
      <c r="E17" s="41">
        <f>YT_ALL!E17</f>
        <v>44196</v>
      </c>
      <c r="F17" s="41">
        <f>YT_ALL!F17</f>
        <v>44561</v>
      </c>
      <c r="G17" s="41">
        <f>YT_ALL!G17</f>
        <v>44620</v>
      </c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</row>
    <row r="18" spans="1:19" s="231" customFormat="1">
      <c r="A18" s="181" t="s">
        <v>144</v>
      </c>
      <c r="B18" s="29">
        <f t="shared" ref="B18:G18" si="2">SUM(B$19+ B$20)</f>
        <v>1</v>
      </c>
      <c r="C18" s="29">
        <f t="shared" si="2"/>
        <v>1</v>
      </c>
      <c r="D18" s="29">
        <f t="shared" si="2"/>
        <v>1</v>
      </c>
      <c r="E18" s="29">
        <f t="shared" si="2"/>
        <v>1</v>
      </c>
      <c r="F18" s="29">
        <f t="shared" si="2"/>
        <v>1</v>
      </c>
      <c r="G18" s="29">
        <f t="shared" si="2"/>
        <v>1</v>
      </c>
      <c r="H18" s="224"/>
      <c r="I18" s="224"/>
      <c r="J18" s="224"/>
      <c r="K18" s="224"/>
      <c r="L18" s="224"/>
      <c r="M18" s="224"/>
      <c r="N18" s="224"/>
      <c r="O18" s="224"/>
      <c r="P18" s="224"/>
      <c r="Q18" s="224"/>
    </row>
    <row r="19" spans="1:19" s="127" customFormat="1">
      <c r="A19" s="102" t="str">
        <f>YT_ALL!A19</f>
        <v>Внутрішній борг</v>
      </c>
      <c r="B19" s="199">
        <f>YT_ALL!B19</f>
        <v>0.35797800000000002</v>
      </c>
      <c r="C19" s="199">
        <f>YT_ALL!C19</f>
        <v>0.35574699999999998</v>
      </c>
      <c r="D19" s="199">
        <f>YT_ALL!D19</f>
        <v>0.41978199999999999</v>
      </c>
      <c r="E19" s="199">
        <f>YT_ALL!E19</f>
        <v>0.404779</v>
      </c>
      <c r="F19" s="199">
        <f>YT_ALL!F19</f>
        <v>0.41601399999999999</v>
      </c>
      <c r="G19" s="199">
        <f>YT_ALL!G19</f>
        <v>0.39097300000000001</v>
      </c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9" s="127" customFormat="1">
      <c r="A20" s="102" t="str">
        <f>YT_ALL!A20</f>
        <v>Зовнішній борг</v>
      </c>
      <c r="B20" s="199">
        <f>YT_ALL!B20</f>
        <v>0.64202199999999998</v>
      </c>
      <c r="C20" s="199">
        <f>YT_ALL!C20</f>
        <v>0.64425299999999996</v>
      </c>
      <c r="D20" s="199">
        <f>YT_ALL!D20</f>
        <v>0.58021800000000001</v>
      </c>
      <c r="E20" s="199">
        <f>YT_ALL!E20</f>
        <v>0.595221</v>
      </c>
      <c r="F20" s="199">
        <f>YT_ALL!F20</f>
        <v>0.58398600000000001</v>
      </c>
      <c r="G20" s="199">
        <f>YT_ALL!G20</f>
        <v>0.60902699999999999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1:19">
      <c r="A21" s="162"/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</row>
    <row r="22" spans="1:19"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</row>
    <row r="23" spans="1:19">
      <c r="B23" s="246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9"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9" s="196" customFormat="1"/>
    <row r="26" spans="1:19"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1:19"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9"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</row>
    <row r="29" spans="1:19"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9"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</row>
    <row r="31" spans="1:19"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</row>
    <row r="32" spans="1:19"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</row>
    <row r="33" spans="2:17"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2:17"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2:17"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2:17"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2:17"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2:17"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2:17"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</row>
    <row r="40" spans="2:17"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</row>
    <row r="41" spans="2:17"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2:17"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2:17"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2:17"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2:17"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2:17"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2:17"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2:17"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</row>
    <row r="49" spans="2:17"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</row>
    <row r="50" spans="2:17"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2:17"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</row>
    <row r="52" spans="2:17"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</row>
    <row r="53" spans="2:17"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2:17"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2:17"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2:17"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2:17"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2:17"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2:17"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2:17"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2:17"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2:17"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2:17"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2:17"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2:17">
      <c r="B65" s="246"/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2:17"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2:17"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2:17"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2:17"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2:17"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2:17"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2:17">
      <c r="B72" s="246"/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2:17">
      <c r="B73" s="246"/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2:17"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2:17">
      <c r="B75" s="246"/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2:17"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2:17"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2:17">
      <c r="B78" s="246"/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2:17"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2:17"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2:17">
      <c r="B81" s="246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2:17"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2:17">
      <c r="B83" s="246"/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2:17"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2:17">
      <c r="B85" s="246"/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2:17">
      <c r="B86" s="246"/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2:17"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2:17"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2:17">
      <c r="B89" s="246"/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2:17">
      <c r="B90" s="246"/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2:17">
      <c r="B91" s="246"/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2:17"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2:17">
      <c r="B93" s="246"/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2:17">
      <c r="B94" s="246"/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2:17">
      <c r="B95" s="246"/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2:17">
      <c r="B96" s="246"/>
      <c r="C96" s="246"/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2:17">
      <c r="B97" s="246"/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2:17">
      <c r="B98" s="246"/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2:17">
      <c r="B99" s="246"/>
      <c r="C99" s="246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2:17">
      <c r="B100" s="246"/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2:17">
      <c r="B101" s="246"/>
      <c r="C101" s="246"/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2:17">
      <c r="B102" s="246"/>
      <c r="C102" s="246"/>
      <c r="D102" s="246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2:17">
      <c r="B103" s="246"/>
      <c r="C103" s="246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2:17">
      <c r="B104" s="246"/>
      <c r="C104" s="246"/>
      <c r="D104" s="246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2:17">
      <c r="B105" s="246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2:17">
      <c r="B106" s="246"/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2:17">
      <c r="B107" s="246"/>
      <c r="C107" s="246"/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2:17">
      <c r="B108" s="246"/>
      <c r="C108" s="246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2:17">
      <c r="B109" s="246"/>
      <c r="C109" s="246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2:17">
      <c r="B110" s="246"/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2:17">
      <c r="B111" s="246"/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2:17"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2:17"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2:17"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2:17">
      <c r="B115" s="246"/>
      <c r="C115" s="246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2:17">
      <c r="B116" s="246"/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2:17">
      <c r="B117" s="246"/>
      <c r="C117" s="246"/>
      <c r="D117" s="246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2:17">
      <c r="B118" s="246"/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2:17">
      <c r="B119" s="246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2:17">
      <c r="B120" s="246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2:17">
      <c r="B121" s="246"/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2:17">
      <c r="B122" s="246"/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2:17">
      <c r="B123" s="246"/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2:17">
      <c r="B124" s="246"/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2:17"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</row>
    <row r="126" spans="2:17"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</row>
    <row r="127" spans="2:17">
      <c r="B127" s="246"/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</row>
    <row r="128" spans="2:17">
      <c r="B128" s="246"/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246"/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246"/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246"/>
      <c r="C133" s="246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246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246"/>
      <c r="C136" s="246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246"/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246"/>
      <c r="C138" s="246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246"/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246"/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246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246"/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246"/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246"/>
      <c r="C145" s="246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246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246"/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246"/>
      <c r="C148" s="246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246"/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246"/>
      <c r="C150" s="246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246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246"/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246"/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246"/>
      <c r="C155" s="246"/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246"/>
      <c r="C156" s="246"/>
      <c r="D156" s="246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246"/>
      <c r="C157" s="246"/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246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246"/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246"/>
      <c r="C160" s="246"/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246"/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246"/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246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246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246"/>
      <c r="C166" s="246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246"/>
      <c r="C167" s="246"/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246"/>
      <c r="C168" s="246"/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</row>
    <row r="169" spans="2:17">
      <c r="B169" s="246"/>
      <c r="C169" s="246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</row>
    <row r="170" spans="2:17">
      <c r="B170" s="246"/>
      <c r="C170" s="246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</row>
    <row r="171" spans="2:17">
      <c r="B171" s="246"/>
      <c r="C171" s="246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</row>
    <row r="172" spans="2:17">
      <c r="B172" s="246"/>
      <c r="C172" s="246"/>
      <c r="D172" s="246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</row>
    <row r="173" spans="2:17">
      <c r="B173" s="246"/>
      <c r="C173" s="246"/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</row>
    <row r="174" spans="2:17">
      <c r="B174" s="246"/>
      <c r="C174" s="246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</row>
    <row r="175" spans="2:17">
      <c r="B175" s="246"/>
      <c r="C175" s="246"/>
      <c r="D175" s="246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</row>
    <row r="176" spans="2:17">
      <c r="B176" s="246"/>
      <c r="C176" s="246"/>
      <c r="D176" s="246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</row>
    <row r="177" spans="2:17">
      <c r="B177" s="246"/>
      <c r="C177" s="246"/>
      <c r="D177" s="246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</row>
    <row r="178" spans="2:17">
      <c r="B178" s="246"/>
      <c r="C178" s="246"/>
      <c r="D178" s="246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</row>
    <row r="179" spans="2:17">
      <c r="B179" s="246"/>
      <c r="C179" s="246"/>
      <c r="D179" s="246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</row>
    <row r="180" spans="2:17">
      <c r="B180" s="246"/>
      <c r="C180" s="246"/>
      <c r="D180" s="246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</row>
    <row r="181" spans="2:17">
      <c r="B181" s="246"/>
      <c r="C181" s="246"/>
      <c r="D181" s="246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</row>
    <row r="182" spans="2:17">
      <c r="B182" s="246"/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</row>
    <row r="183" spans="2:17">
      <c r="B183" s="246"/>
      <c r="C183" s="246"/>
      <c r="D183" s="246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</row>
    <row r="184" spans="2:17">
      <c r="B184" s="246"/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</row>
    <row r="185" spans="2:17">
      <c r="B185" s="246"/>
      <c r="C185" s="246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</row>
    <row r="186" spans="2:17">
      <c r="B186" s="246"/>
      <c r="C186" s="246"/>
      <c r="D186" s="246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</row>
    <row r="187" spans="2:17">
      <c r="B187" s="246"/>
      <c r="C187" s="246"/>
      <c r="D187" s="246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</row>
    <row r="188" spans="2:17">
      <c r="B188" s="246"/>
      <c r="C188" s="246"/>
      <c r="D188" s="246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</row>
    <row r="189" spans="2:17">
      <c r="B189" s="246"/>
      <c r="C189" s="246"/>
      <c r="D189" s="246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</row>
    <row r="190" spans="2:17">
      <c r="B190" s="246"/>
      <c r="C190" s="246"/>
      <c r="D190" s="246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</row>
    <row r="191" spans="2:17">
      <c r="B191" s="246"/>
      <c r="C191" s="246"/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</row>
    <row r="192" spans="2:17">
      <c r="B192" s="246"/>
      <c r="C192" s="246"/>
      <c r="D192" s="246"/>
      <c r="E192" s="246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</row>
    <row r="193" spans="2:17">
      <c r="B193" s="246"/>
      <c r="C193" s="246"/>
      <c r="D193" s="246"/>
      <c r="E193" s="246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</row>
    <row r="194" spans="2:17">
      <c r="B194" s="246"/>
      <c r="C194" s="246"/>
      <c r="D194" s="246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</row>
    <row r="195" spans="2:17">
      <c r="B195" s="246"/>
      <c r="C195" s="246"/>
      <c r="D195" s="246"/>
      <c r="E195" s="246"/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</row>
    <row r="196" spans="2:17">
      <c r="B196" s="246"/>
      <c r="C196" s="246"/>
      <c r="D196" s="246"/>
      <c r="E196" s="246"/>
      <c r="F196" s="246"/>
      <c r="G196" s="246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</row>
    <row r="197" spans="2:17">
      <c r="B197" s="246"/>
      <c r="C197" s="246"/>
      <c r="D197" s="246"/>
      <c r="E197" s="246"/>
      <c r="F197" s="246"/>
      <c r="G197" s="246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</row>
    <row r="198" spans="2:17">
      <c r="B198" s="246"/>
      <c r="C198" s="246"/>
      <c r="D198" s="246"/>
      <c r="E198" s="246"/>
      <c r="F198" s="246"/>
      <c r="G198" s="246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</row>
    <row r="199" spans="2:17">
      <c r="B199" s="246"/>
      <c r="C199" s="246"/>
      <c r="D199" s="246"/>
      <c r="E199" s="246"/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</row>
    <row r="200" spans="2:17">
      <c r="B200" s="246"/>
      <c r="C200" s="246"/>
      <c r="D200" s="246"/>
      <c r="E200" s="246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</row>
    <row r="201" spans="2:17">
      <c r="B201" s="246"/>
      <c r="C201" s="246"/>
      <c r="D201" s="246"/>
      <c r="E201" s="246"/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</row>
    <row r="202" spans="2:17">
      <c r="B202" s="246"/>
      <c r="C202" s="246"/>
      <c r="D202" s="246"/>
      <c r="E202" s="246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</row>
    <row r="203" spans="2:17">
      <c r="B203" s="246"/>
      <c r="C203" s="246"/>
      <c r="D203" s="246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</row>
    <row r="204" spans="2:17">
      <c r="B204" s="246"/>
      <c r="C204" s="246"/>
      <c r="D204" s="246"/>
      <c r="E204" s="246"/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</row>
    <row r="205" spans="2:17">
      <c r="B205" s="246"/>
      <c r="C205" s="246"/>
      <c r="D205" s="246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</row>
    <row r="206" spans="2:17">
      <c r="B206" s="246"/>
      <c r="C206" s="246"/>
      <c r="D206" s="246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</row>
    <row r="207" spans="2:17">
      <c r="B207" s="246"/>
      <c r="C207" s="246"/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</row>
    <row r="208" spans="2:17">
      <c r="B208" s="246"/>
      <c r="C208" s="246"/>
      <c r="D208" s="246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</row>
    <row r="209" spans="2:17">
      <c r="B209" s="246"/>
      <c r="C209" s="246"/>
      <c r="D209" s="246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</row>
    <row r="210" spans="2:17">
      <c r="B210" s="246"/>
      <c r="C210" s="246"/>
      <c r="D210" s="246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</row>
    <row r="211" spans="2:17">
      <c r="B211" s="246"/>
      <c r="C211" s="246"/>
      <c r="D211" s="246"/>
      <c r="E211" s="246"/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</row>
    <row r="212" spans="2:17">
      <c r="B212" s="246"/>
      <c r="C212" s="246"/>
      <c r="D212" s="246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</row>
    <row r="213" spans="2:17">
      <c r="B213" s="246"/>
      <c r="C213" s="246"/>
      <c r="D213" s="246"/>
      <c r="E213" s="246"/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</row>
    <row r="214" spans="2:17">
      <c r="B214" s="246"/>
      <c r="C214" s="246"/>
      <c r="D214" s="246"/>
      <c r="E214" s="246"/>
      <c r="F214" s="246"/>
      <c r="G214" s="246"/>
      <c r="H214" s="246"/>
      <c r="I214" s="246"/>
      <c r="J214" s="246"/>
      <c r="K214" s="246"/>
      <c r="L214" s="246"/>
      <c r="M214" s="246"/>
      <c r="N214" s="246"/>
      <c r="O214" s="246"/>
      <c r="P214" s="246"/>
      <c r="Q214" s="246"/>
    </row>
    <row r="215" spans="2:17">
      <c r="B215" s="246"/>
      <c r="C215" s="246"/>
      <c r="D215" s="246"/>
      <c r="E215" s="246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</row>
    <row r="216" spans="2:17">
      <c r="B216" s="246"/>
      <c r="C216" s="246"/>
      <c r="D216" s="246"/>
      <c r="E216" s="246"/>
      <c r="F216" s="246"/>
      <c r="G216" s="246"/>
      <c r="H216" s="246"/>
      <c r="I216" s="246"/>
      <c r="J216" s="246"/>
      <c r="K216" s="246"/>
      <c r="L216" s="246"/>
      <c r="M216" s="246"/>
      <c r="N216" s="246"/>
      <c r="O216" s="246"/>
      <c r="P216" s="246"/>
      <c r="Q216" s="246"/>
    </row>
    <row r="217" spans="2:17">
      <c r="B217" s="246"/>
      <c r="C217" s="246"/>
      <c r="D217" s="246"/>
      <c r="E217" s="246"/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</row>
    <row r="218" spans="2:17">
      <c r="B218" s="246"/>
      <c r="C218" s="246"/>
      <c r="D218" s="246"/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</row>
    <row r="219" spans="2:17">
      <c r="B219" s="246"/>
      <c r="C219" s="246"/>
      <c r="D219" s="246"/>
      <c r="E219" s="246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</row>
    <row r="220" spans="2:17">
      <c r="B220" s="246"/>
      <c r="C220" s="246"/>
      <c r="D220" s="246"/>
      <c r="E220" s="246"/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</row>
    <row r="221" spans="2:17">
      <c r="B221" s="246"/>
      <c r="C221" s="246"/>
      <c r="D221" s="246"/>
      <c r="E221" s="246"/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</row>
    <row r="222" spans="2:17">
      <c r="B222" s="246"/>
      <c r="C222" s="246"/>
      <c r="D222" s="246"/>
      <c r="E222" s="246"/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</row>
    <row r="223" spans="2:17">
      <c r="B223" s="246"/>
      <c r="C223" s="246"/>
      <c r="D223" s="246"/>
      <c r="E223" s="246"/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</row>
    <row r="224" spans="2:17">
      <c r="B224" s="246"/>
      <c r="C224" s="246"/>
      <c r="D224" s="246"/>
      <c r="E224" s="246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</row>
    <row r="225" spans="2:17">
      <c r="B225" s="246"/>
      <c r="C225" s="246"/>
      <c r="D225" s="246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</row>
    <row r="226" spans="2:17">
      <c r="B226" s="246"/>
      <c r="C226" s="246"/>
      <c r="D226" s="246"/>
      <c r="E226" s="246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</row>
    <row r="227" spans="2:17">
      <c r="B227" s="246"/>
      <c r="C227" s="246"/>
      <c r="D227" s="246"/>
      <c r="E227" s="246"/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</row>
    <row r="228" spans="2:17">
      <c r="B228" s="246"/>
      <c r="C228" s="246"/>
      <c r="D228" s="246"/>
      <c r="E228" s="246"/>
      <c r="F228" s="246"/>
      <c r="G228" s="246"/>
      <c r="H228" s="246"/>
      <c r="I228" s="246"/>
      <c r="J228" s="246"/>
      <c r="K228" s="246"/>
      <c r="L228" s="246"/>
      <c r="M228" s="246"/>
      <c r="N228" s="246"/>
      <c r="O228" s="246"/>
      <c r="P228" s="246"/>
      <c r="Q228" s="246"/>
    </row>
    <row r="229" spans="2:17">
      <c r="B229" s="246"/>
      <c r="C229" s="246"/>
      <c r="D229" s="246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</row>
    <row r="230" spans="2:17">
      <c r="B230" s="246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</row>
    <row r="231" spans="2:17">
      <c r="B231" s="246"/>
      <c r="C231" s="246"/>
      <c r="D231" s="246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</row>
    <row r="232" spans="2:17">
      <c r="B232" s="246"/>
      <c r="C232" s="246"/>
      <c r="D232" s="246"/>
      <c r="E232" s="246"/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6"/>
    </row>
    <row r="233" spans="2:17">
      <c r="B233" s="246"/>
      <c r="C233" s="246"/>
      <c r="D233" s="246"/>
      <c r="E233" s="246"/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</row>
    <row r="234" spans="2:17">
      <c r="B234" s="246"/>
      <c r="C234" s="246"/>
      <c r="D234" s="246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</row>
    <row r="235" spans="2:17">
      <c r="B235" s="246"/>
      <c r="C235" s="246"/>
      <c r="D235" s="246"/>
      <c r="E235" s="246"/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</row>
    <row r="236" spans="2:17">
      <c r="B236" s="246"/>
      <c r="C236" s="246"/>
      <c r="D236" s="246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  <c r="Q236" s="246"/>
    </row>
    <row r="237" spans="2:17">
      <c r="B237" s="246"/>
      <c r="C237" s="246"/>
      <c r="D237" s="246"/>
      <c r="E237" s="246"/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  <c r="P237" s="246"/>
      <c r="Q237" s="246"/>
    </row>
    <row r="238" spans="2:17">
      <c r="B238" s="246"/>
      <c r="C238" s="246"/>
      <c r="D238" s="246"/>
      <c r="E238" s="246"/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</row>
    <row r="239" spans="2:17">
      <c r="B239" s="246"/>
      <c r="C239" s="246"/>
      <c r="D239" s="246"/>
      <c r="E239" s="246"/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</row>
    <row r="240" spans="2:17">
      <c r="B240" s="246"/>
      <c r="C240" s="246"/>
      <c r="D240" s="246"/>
      <c r="E240" s="246"/>
      <c r="F240" s="246"/>
      <c r="G240" s="246"/>
      <c r="H240" s="246"/>
      <c r="I240" s="246"/>
      <c r="J240" s="246"/>
      <c r="K240" s="246"/>
      <c r="L240" s="246"/>
      <c r="M240" s="246"/>
      <c r="N240" s="246"/>
      <c r="O240" s="246"/>
      <c r="P240" s="246"/>
      <c r="Q240" s="246"/>
    </row>
    <row r="241" spans="2:17">
      <c r="B241" s="246"/>
      <c r="C241" s="246"/>
      <c r="D241" s="246"/>
      <c r="E241" s="246"/>
      <c r="F241" s="246"/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</row>
    <row r="242" spans="2:17">
      <c r="B242" s="246"/>
      <c r="C242" s="246"/>
      <c r="D242" s="246"/>
      <c r="E242" s="246"/>
      <c r="F242" s="246"/>
      <c r="G242" s="246"/>
      <c r="H242" s="246"/>
      <c r="I242" s="246"/>
      <c r="J242" s="246"/>
      <c r="K242" s="246"/>
      <c r="L242" s="246"/>
      <c r="M242" s="246"/>
      <c r="N242" s="246"/>
      <c r="O242" s="246"/>
      <c r="P242" s="246"/>
      <c r="Q242" s="246"/>
    </row>
    <row r="243" spans="2:17">
      <c r="B243" s="246"/>
      <c r="C243" s="246"/>
      <c r="D243" s="246"/>
      <c r="E243" s="246"/>
      <c r="F243" s="24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</row>
    <row r="244" spans="2:17">
      <c r="B244" s="246"/>
      <c r="C244" s="246"/>
      <c r="D244" s="246"/>
      <c r="E244" s="246"/>
      <c r="F244" s="246"/>
      <c r="G244" s="246"/>
      <c r="H244" s="246"/>
      <c r="I244" s="246"/>
      <c r="J244" s="246"/>
      <c r="K244" s="246"/>
      <c r="L244" s="246"/>
      <c r="M244" s="246"/>
      <c r="N244" s="246"/>
      <c r="O244" s="246"/>
      <c r="P244" s="246"/>
      <c r="Q244" s="246"/>
    </row>
    <row r="245" spans="2:17">
      <c r="B245" s="246"/>
      <c r="C245" s="246"/>
      <c r="D245" s="246"/>
      <c r="E245" s="246"/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</row>
    <row r="246" spans="2:17">
      <c r="B246" s="246"/>
      <c r="C246" s="246"/>
      <c r="D246" s="246"/>
      <c r="E246" s="246"/>
      <c r="F246" s="246"/>
      <c r="G246" s="246"/>
      <c r="H246" s="246"/>
      <c r="I246" s="246"/>
      <c r="J246" s="246"/>
      <c r="K246" s="246"/>
      <c r="L246" s="246"/>
      <c r="M246" s="246"/>
      <c r="N246" s="246"/>
      <c r="O246" s="246"/>
      <c r="P246" s="246"/>
      <c r="Q246" s="246"/>
    </row>
    <row r="247" spans="2:17">
      <c r="B247" s="246"/>
      <c r="C247" s="246"/>
      <c r="D247" s="246"/>
      <c r="E247" s="246"/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baseColWidth="10" defaultColWidth="9.1640625" defaultRowHeight="14"/>
  <cols>
    <col min="1" max="1" width="52.6640625" style="9" bestFit="1" customWidth="1"/>
    <col min="2" max="7" width="11.6640625" style="9" customWidth="1"/>
    <col min="8" max="16384" width="9.1640625" style="9"/>
  </cols>
  <sheetData>
    <row r="2" spans="1:19" ht="19">
      <c r="A2" s="5" t="s">
        <v>190</v>
      </c>
      <c r="B2" s="3"/>
      <c r="C2" s="3"/>
      <c r="D2" s="3"/>
      <c r="E2" s="3"/>
      <c r="F2" s="3"/>
      <c r="G2" s="3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4" spans="1:19" s="82" customFormat="1">
      <c r="G4" s="139" t="s">
        <v>97</v>
      </c>
    </row>
    <row r="5" spans="1:19" s="154" customFormat="1">
      <c r="A5" s="197"/>
      <c r="B5" s="41">
        <f>YT_ALL!B5</f>
        <v>43100</v>
      </c>
      <c r="C5" s="41">
        <f>YT_ALL!C5</f>
        <v>43465</v>
      </c>
      <c r="D5" s="41">
        <f>YT_ALL!D5</f>
        <v>43830</v>
      </c>
      <c r="E5" s="41">
        <f>YT_ALL!E5</f>
        <v>44196</v>
      </c>
      <c r="F5" s="41">
        <f>YT_ALL!F5</f>
        <v>44561</v>
      </c>
      <c r="G5" s="41">
        <f>YT_ALL!G5</f>
        <v>44620</v>
      </c>
    </row>
    <row r="6" spans="1:19" s="121" customFormat="1">
      <c r="A6" s="181" t="s">
        <v>144</v>
      </c>
      <c r="B6" s="29">
        <f t="shared" ref="B6:G6" si="0">SUM(B$7+ B$8)</f>
        <v>2141.69058800007</v>
      </c>
      <c r="C6" s="29">
        <f t="shared" si="0"/>
        <v>2168.4215676641797</v>
      </c>
      <c r="D6" s="29">
        <f t="shared" si="0"/>
        <v>1998.29589995677</v>
      </c>
      <c r="E6" s="29">
        <f t="shared" si="0"/>
        <v>2551.88172516842</v>
      </c>
      <c r="F6" s="29">
        <f t="shared" si="0"/>
        <v>2672.0210900444799</v>
      </c>
      <c r="G6" s="29">
        <f t="shared" si="0"/>
        <v>2730.0759245751401</v>
      </c>
    </row>
    <row r="7" spans="1:19" s="26" customFormat="1">
      <c r="A7" s="102" t="str">
        <f>YK_ALL!A7</f>
        <v>Державний борг</v>
      </c>
      <c r="B7" s="24">
        <f>YK_ALL!B7/DMLMLR</f>
        <v>1833.7098309171599</v>
      </c>
      <c r="C7" s="24">
        <f>YK_ALL!C7/DMLMLR</f>
        <v>1860.2910955853999</v>
      </c>
      <c r="D7" s="24">
        <f>YK_ALL!D7/DMLMLR</f>
        <v>1761.36913148087</v>
      </c>
      <c r="E7" s="24">
        <f>YK_ALL!E7/DMLMLR</f>
        <v>2259.2315015926201</v>
      </c>
      <c r="F7" s="24">
        <f>YK_ALL!F7/DMLMLR</f>
        <v>2362.6826804546599</v>
      </c>
      <c r="G7" s="24">
        <f>YK_ALL!G7/DMLMLR</f>
        <v>2406.1141797857799</v>
      </c>
    </row>
    <row r="8" spans="1:19" s="26" customFormat="1">
      <c r="A8" s="102" t="str">
        <f>YK_ALL!A8</f>
        <v>Гарантований державою борг</v>
      </c>
      <c r="B8" s="24">
        <f>YK_ALL!B8/DMLMLR</f>
        <v>307.98075708290997</v>
      </c>
      <c r="C8" s="24">
        <f>YK_ALL!C8/DMLMLR</f>
        <v>308.13047207877997</v>
      </c>
      <c r="D8" s="24">
        <f>YK_ALL!D8/DMLMLR</f>
        <v>236.92676847589999</v>
      </c>
      <c r="E8" s="24">
        <f>YK_ALL!E8/DMLMLR</f>
        <v>292.6502235758</v>
      </c>
      <c r="F8" s="24">
        <f>YK_ALL!F8/DMLMLR</f>
        <v>309.33840958982</v>
      </c>
      <c r="G8" s="24">
        <f>YK_ALL!G8/DMLMLR</f>
        <v>323.96174478936001</v>
      </c>
    </row>
    <row r="9" spans="1:19"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</row>
    <row r="10" spans="1:19">
      <c r="B10" s="246"/>
      <c r="C10" s="246"/>
      <c r="D10" s="246"/>
      <c r="E10" s="246"/>
      <c r="F10" s="246"/>
      <c r="G10" s="139" t="s">
        <v>93</v>
      </c>
      <c r="H10" s="246"/>
      <c r="I10" s="246"/>
      <c r="J10" s="246"/>
      <c r="K10" s="246"/>
      <c r="L10" s="246"/>
      <c r="M10" s="246"/>
      <c r="N10" s="246"/>
      <c r="O10" s="246"/>
      <c r="P10" s="246"/>
      <c r="Q10" s="246"/>
    </row>
    <row r="11" spans="1:19" s="6" customFormat="1">
      <c r="A11" s="77"/>
      <c r="B11" s="41">
        <f>YT_ALL!B11</f>
        <v>43100</v>
      </c>
      <c r="C11" s="41">
        <f>YT_ALL!C11</f>
        <v>43465</v>
      </c>
      <c r="D11" s="41">
        <f>YT_ALL!D11</f>
        <v>43830</v>
      </c>
      <c r="E11" s="41">
        <f>YT_ALL!E11</f>
        <v>44196</v>
      </c>
      <c r="F11" s="41">
        <f>YT_ALL!F11</f>
        <v>44561</v>
      </c>
      <c r="G11" s="41">
        <f>YT_ALL!G11</f>
        <v>44620</v>
      </c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</row>
    <row r="12" spans="1:19" s="231" customFormat="1">
      <c r="A12" s="181" t="s">
        <v>144</v>
      </c>
      <c r="B12" s="29">
        <f t="shared" ref="B12:G12" si="1">SUM(B$13+ B$14)</f>
        <v>76.305753084320003</v>
      </c>
      <c r="C12" s="29">
        <f t="shared" si="1"/>
        <v>78.315547975930002</v>
      </c>
      <c r="D12" s="29">
        <f t="shared" si="1"/>
        <v>84.365406859520007</v>
      </c>
      <c r="E12" s="29">
        <f t="shared" si="1"/>
        <v>90.253504033989998</v>
      </c>
      <c r="F12" s="29">
        <f t="shared" si="1"/>
        <v>97.954450442069998</v>
      </c>
      <c r="G12" s="29">
        <f t="shared" si="1"/>
        <v>93.320295901529988</v>
      </c>
      <c r="H12" s="224"/>
      <c r="I12" s="224"/>
      <c r="J12" s="224"/>
      <c r="K12" s="224"/>
      <c r="L12" s="224"/>
      <c r="M12" s="224"/>
      <c r="N12" s="224"/>
      <c r="O12" s="224"/>
      <c r="P12" s="224"/>
      <c r="Q12" s="224"/>
    </row>
    <row r="13" spans="1:19" s="127" customFormat="1">
      <c r="A13" s="102" t="str">
        <f>YK_ALL!A13</f>
        <v>Державний борг</v>
      </c>
      <c r="B13" s="24">
        <f>YK_ALL!B13/DMLMLR</f>
        <v>65.332784469559996</v>
      </c>
      <c r="C13" s="24">
        <f>YK_ALL!C13/DMLMLR</f>
        <v>67.186989245079999</v>
      </c>
      <c r="D13" s="24">
        <f>YK_ALL!D13/DMLMLR</f>
        <v>74.362672420240003</v>
      </c>
      <c r="E13" s="24">
        <f>YK_ALL!E13/DMLMLR</f>
        <v>79.903217077660003</v>
      </c>
      <c r="F13" s="24">
        <f>YK_ALL!F13/DMLMLR</f>
        <v>86.614317677070005</v>
      </c>
      <c r="G13" s="24">
        <f>YK_ALL!G13/DMLMLR</f>
        <v>82.246535786509995</v>
      </c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9" s="127" customFormat="1">
      <c r="A14" s="102" t="str">
        <f>YK_ALL!A14</f>
        <v>Гарантований державою борг</v>
      </c>
      <c r="B14" s="24">
        <f>YK_ALL!B14/DMLMLR</f>
        <v>10.972968614759999</v>
      </c>
      <c r="C14" s="24">
        <f>YK_ALL!C14/DMLMLR</f>
        <v>11.128558730849999</v>
      </c>
      <c r="D14" s="24">
        <f>YK_ALL!D14/DMLMLR</f>
        <v>10.002734439279999</v>
      </c>
      <c r="E14" s="24">
        <f>YK_ALL!E14/DMLMLR</f>
        <v>10.350286956330001</v>
      </c>
      <c r="F14" s="24">
        <f>YK_ALL!F14/DMLMLR</f>
        <v>11.340132765</v>
      </c>
      <c r="G14" s="24">
        <f>YK_ALL!G14/DMLMLR</f>
        <v>11.073760115020001</v>
      </c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9"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9" s="196" customFormat="1">
      <c r="G16" s="139" t="s">
        <v>180</v>
      </c>
    </row>
    <row r="17" spans="1:19" s="6" customFormat="1">
      <c r="A17" s="77"/>
      <c r="B17" s="41">
        <f>YT_ALL!B17</f>
        <v>43100</v>
      </c>
      <c r="C17" s="41">
        <f>YT_ALL!C17</f>
        <v>43465</v>
      </c>
      <c r="D17" s="41">
        <f>YT_ALL!D17</f>
        <v>43830</v>
      </c>
      <c r="E17" s="41">
        <f>YT_ALL!E17</f>
        <v>44196</v>
      </c>
      <c r="F17" s="41">
        <f>YT_ALL!F17</f>
        <v>44561</v>
      </c>
      <c r="G17" s="41">
        <f>YT_ALL!G17</f>
        <v>44620</v>
      </c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</row>
    <row r="18" spans="1:19" s="231" customFormat="1">
      <c r="A18" s="181" t="s">
        <v>144</v>
      </c>
      <c r="B18" s="29">
        <f t="shared" ref="B18:G18" si="2">SUM(B$19+ B$20)</f>
        <v>1</v>
      </c>
      <c r="C18" s="29">
        <f t="shared" si="2"/>
        <v>1</v>
      </c>
      <c r="D18" s="29">
        <f t="shared" si="2"/>
        <v>1</v>
      </c>
      <c r="E18" s="29">
        <f t="shared" si="2"/>
        <v>1</v>
      </c>
      <c r="F18" s="29">
        <f t="shared" si="2"/>
        <v>1</v>
      </c>
      <c r="G18" s="29">
        <f t="shared" si="2"/>
        <v>1</v>
      </c>
      <c r="H18" s="224"/>
      <c r="I18" s="224"/>
      <c r="J18" s="224"/>
      <c r="K18" s="224"/>
      <c r="L18" s="224"/>
      <c r="M18" s="224"/>
      <c r="N18" s="224"/>
      <c r="O18" s="224"/>
      <c r="P18" s="224"/>
      <c r="Q18" s="224"/>
    </row>
    <row r="19" spans="1:19" s="127" customFormat="1">
      <c r="A19" s="102" t="str">
        <f>YK_ALL!A19</f>
        <v>Державний борг</v>
      </c>
      <c r="B19" s="24">
        <f>YK_ALL!B19</f>
        <v>0.85619699999999999</v>
      </c>
      <c r="C19" s="24">
        <f>YK_ALL!C19</f>
        <v>0.85790100000000002</v>
      </c>
      <c r="D19" s="24">
        <f>YK_ALL!D19</f>
        <v>0.881436</v>
      </c>
      <c r="E19" s="24">
        <f>YK_ALL!E19</f>
        <v>0.88532</v>
      </c>
      <c r="F19" s="24">
        <f>YK_ALL!F19</f>
        <v>0.88423099999999999</v>
      </c>
      <c r="G19" s="24">
        <f>YK_ALL!G19</f>
        <v>0.88133600000000001</v>
      </c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9" s="127" customFormat="1">
      <c r="A20" s="102" t="str">
        <f>YK_ALL!A20</f>
        <v>Гарантований державою борг</v>
      </c>
      <c r="B20" s="24">
        <f>YK_ALL!B20</f>
        <v>0.14380299999999999</v>
      </c>
      <c r="C20" s="24">
        <f>YK_ALL!C20</f>
        <v>0.142099</v>
      </c>
      <c r="D20" s="24">
        <f>YK_ALL!D20</f>
        <v>0.118564</v>
      </c>
      <c r="E20" s="24">
        <f>YK_ALL!E20</f>
        <v>0.11468</v>
      </c>
      <c r="F20" s="24">
        <f>YK_ALL!F20</f>
        <v>0.115769</v>
      </c>
      <c r="G20" s="24">
        <f>YK_ALL!G20</f>
        <v>0.11866400000000001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1:19">
      <c r="A21" s="162"/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</row>
    <row r="22" spans="1:19"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</row>
    <row r="23" spans="1:19">
      <c r="B23" s="246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9"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9" s="196" customFormat="1"/>
    <row r="26" spans="1:19"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1:19"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9"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</row>
    <row r="29" spans="1:19"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9"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</row>
    <row r="31" spans="1:19"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</row>
    <row r="32" spans="1:19"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</row>
    <row r="33" spans="2:17"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2:17"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2:17"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2:17"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2:17"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2:17"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2:17"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</row>
    <row r="40" spans="2:17"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</row>
    <row r="41" spans="2:17"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2:17"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2:17"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2:17"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2:17"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2:17"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2:17"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2:17"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</row>
    <row r="49" spans="2:17"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</row>
    <row r="50" spans="2:17"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2:17"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</row>
    <row r="52" spans="2:17"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</row>
    <row r="53" spans="2:17"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2:17"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2:17"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2:17"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2:17"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2:17"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2:17"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2:17"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2:17"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2:17"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2:17"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2:17"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2:17">
      <c r="B65" s="246"/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2:17"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2:17"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2:17"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2:17"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2:17"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2:17"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2:17">
      <c r="B72" s="246"/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2:17">
      <c r="B73" s="246"/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2:17"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2:17">
      <c r="B75" s="246"/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2:17"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2:17"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2:17">
      <c r="B78" s="246"/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2:17"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2:17"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2:17">
      <c r="B81" s="246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2:17"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2:17">
      <c r="B83" s="246"/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2:17"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2:17">
      <c r="B85" s="246"/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2:17">
      <c r="B86" s="246"/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2:17"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2:17"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2:17">
      <c r="B89" s="246"/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2:17">
      <c r="B90" s="246"/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2:17">
      <c r="B91" s="246"/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2:17"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2:17">
      <c r="B93" s="246"/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2:17">
      <c r="B94" s="246"/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2:17">
      <c r="B95" s="246"/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2:17">
      <c r="B96" s="246"/>
      <c r="C96" s="246"/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2:17">
      <c r="B97" s="246"/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2:17">
      <c r="B98" s="246"/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2:17">
      <c r="B99" s="246"/>
      <c r="C99" s="246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2:17">
      <c r="B100" s="246"/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2:17">
      <c r="B101" s="246"/>
      <c r="C101" s="246"/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2:17">
      <c r="B102" s="246"/>
      <c r="C102" s="246"/>
      <c r="D102" s="246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2:17">
      <c r="B103" s="246"/>
      <c r="C103" s="246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2:17">
      <c r="B104" s="246"/>
      <c r="C104" s="246"/>
      <c r="D104" s="246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2:17">
      <c r="B105" s="246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2:17">
      <c r="B106" s="246"/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2:17">
      <c r="B107" s="246"/>
      <c r="C107" s="246"/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2:17">
      <c r="B108" s="246"/>
      <c r="C108" s="246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2:17">
      <c r="B109" s="246"/>
      <c r="C109" s="246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2:17">
      <c r="B110" s="246"/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2:17">
      <c r="B111" s="246"/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2:17"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2:17"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2:17"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2:17">
      <c r="B115" s="246"/>
      <c r="C115" s="246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2:17">
      <c r="B116" s="246"/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2:17">
      <c r="B117" s="246"/>
      <c r="C117" s="246"/>
      <c r="D117" s="246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2:17">
      <c r="B118" s="246"/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2:17">
      <c r="B119" s="246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2:17">
      <c r="B120" s="246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2:17">
      <c r="B121" s="246"/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2:17">
      <c r="B122" s="246"/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2:17">
      <c r="B123" s="246"/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2:17">
      <c r="B124" s="246"/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2:17"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</row>
    <row r="126" spans="2:17"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</row>
    <row r="127" spans="2:17">
      <c r="B127" s="246"/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</row>
    <row r="128" spans="2:17">
      <c r="B128" s="246"/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246"/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246"/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246"/>
      <c r="C133" s="246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246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246"/>
      <c r="C136" s="246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246"/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246"/>
      <c r="C138" s="246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246"/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246"/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246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246"/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246"/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246"/>
      <c r="C145" s="246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246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246"/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246"/>
      <c r="C148" s="246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246"/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246"/>
      <c r="C150" s="246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246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246"/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246"/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246"/>
      <c r="C155" s="246"/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246"/>
      <c r="C156" s="246"/>
      <c r="D156" s="246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246"/>
      <c r="C157" s="246"/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246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246"/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246"/>
      <c r="C160" s="246"/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246"/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246"/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246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246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246"/>
      <c r="C166" s="246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246"/>
      <c r="C167" s="246"/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246"/>
      <c r="C168" s="246"/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</row>
    <row r="169" spans="2:17">
      <c r="B169" s="246"/>
      <c r="C169" s="246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</row>
    <row r="170" spans="2:17">
      <c r="B170" s="246"/>
      <c r="C170" s="246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</row>
    <row r="171" spans="2:17">
      <c r="B171" s="246"/>
      <c r="C171" s="246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</row>
    <row r="172" spans="2:17">
      <c r="B172" s="246"/>
      <c r="C172" s="246"/>
      <c r="D172" s="246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</row>
    <row r="173" spans="2:17">
      <c r="B173" s="246"/>
      <c r="C173" s="246"/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</row>
    <row r="174" spans="2:17">
      <c r="B174" s="246"/>
      <c r="C174" s="246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</row>
    <row r="175" spans="2:17">
      <c r="B175" s="246"/>
      <c r="C175" s="246"/>
      <c r="D175" s="246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</row>
    <row r="176" spans="2:17">
      <c r="B176" s="246"/>
      <c r="C176" s="246"/>
      <c r="D176" s="246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</row>
    <row r="177" spans="2:17">
      <c r="B177" s="246"/>
      <c r="C177" s="246"/>
      <c r="D177" s="246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</row>
    <row r="178" spans="2:17">
      <c r="B178" s="246"/>
      <c r="C178" s="246"/>
      <c r="D178" s="246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</row>
    <row r="179" spans="2:17">
      <c r="B179" s="246"/>
      <c r="C179" s="246"/>
      <c r="D179" s="246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</row>
    <row r="180" spans="2:17">
      <c r="B180" s="246"/>
      <c r="C180" s="246"/>
      <c r="D180" s="246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</row>
    <row r="181" spans="2:17">
      <c r="B181" s="246"/>
      <c r="C181" s="246"/>
      <c r="D181" s="246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</row>
    <row r="182" spans="2:17">
      <c r="B182" s="246"/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</row>
    <row r="183" spans="2:17">
      <c r="B183" s="246"/>
      <c r="C183" s="246"/>
      <c r="D183" s="246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</row>
    <row r="184" spans="2:17">
      <c r="B184" s="246"/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</row>
    <row r="185" spans="2:17">
      <c r="B185" s="246"/>
      <c r="C185" s="246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</row>
    <row r="186" spans="2:17">
      <c r="B186" s="246"/>
      <c r="C186" s="246"/>
      <c r="D186" s="246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</row>
    <row r="187" spans="2:17">
      <c r="B187" s="246"/>
      <c r="C187" s="246"/>
      <c r="D187" s="246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</row>
    <row r="188" spans="2:17">
      <c r="B188" s="246"/>
      <c r="C188" s="246"/>
      <c r="D188" s="246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</row>
    <row r="189" spans="2:17">
      <c r="B189" s="246"/>
      <c r="C189" s="246"/>
      <c r="D189" s="246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</row>
    <row r="190" spans="2:17">
      <c r="B190" s="246"/>
      <c r="C190" s="246"/>
      <c r="D190" s="246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</row>
    <row r="191" spans="2:17">
      <c r="B191" s="246"/>
      <c r="C191" s="246"/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</row>
    <row r="192" spans="2:17">
      <c r="B192" s="246"/>
      <c r="C192" s="246"/>
      <c r="D192" s="246"/>
      <c r="E192" s="246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</row>
    <row r="193" spans="2:17">
      <c r="B193" s="246"/>
      <c r="C193" s="246"/>
      <c r="D193" s="246"/>
      <c r="E193" s="246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</row>
    <row r="194" spans="2:17">
      <c r="B194" s="246"/>
      <c r="C194" s="246"/>
      <c r="D194" s="246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</row>
    <row r="195" spans="2:17">
      <c r="B195" s="246"/>
      <c r="C195" s="246"/>
      <c r="D195" s="246"/>
      <c r="E195" s="246"/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</row>
    <row r="196" spans="2:17">
      <c r="B196" s="246"/>
      <c r="C196" s="246"/>
      <c r="D196" s="246"/>
      <c r="E196" s="246"/>
      <c r="F196" s="246"/>
      <c r="G196" s="246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</row>
    <row r="197" spans="2:17">
      <c r="B197" s="246"/>
      <c r="C197" s="246"/>
      <c r="D197" s="246"/>
      <c r="E197" s="246"/>
      <c r="F197" s="246"/>
      <c r="G197" s="246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</row>
    <row r="198" spans="2:17">
      <c r="B198" s="246"/>
      <c r="C198" s="246"/>
      <c r="D198" s="246"/>
      <c r="E198" s="246"/>
      <c r="F198" s="246"/>
      <c r="G198" s="246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</row>
    <row r="199" spans="2:17">
      <c r="B199" s="246"/>
      <c r="C199" s="246"/>
      <c r="D199" s="246"/>
      <c r="E199" s="246"/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</row>
    <row r="200" spans="2:17">
      <c r="B200" s="246"/>
      <c r="C200" s="246"/>
      <c r="D200" s="246"/>
      <c r="E200" s="246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</row>
    <row r="201" spans="2:17">
      <c r="B201" s="246"/>
      <c r="C201" s="246"/>
      <c r="D201" s="246"/>
      <c r="E201" s="246"/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</row>
    <row r="202" spans="2:17">
      <c r="B202" s="246"/>
      <c r="C202" s="246"/>
      <c r="D202" s="246"/>
      <c r="E202" s="246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</row>
    <row r="203" spans="2:17">
      <c r="B203" s="246"/>
      <c r="C203" s="246"/>
      <c r="D203" s="246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</row>
    <row r="204" spans="2:17">
      <c r="B204" s="246"/>
      <c r="C204" s="246"/>
      <c r="D204" s="246"/>
      <c r="E204" s="246"/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</row>
    <row r="205" spans="2:17">
      <c r="B205" s="246"/>
      <c r="C205" s="246"/>
      <c r="D205" s="246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</row>
    <row r="206" spans="2:17">
      <c r="B206" s="246"/>
      <c r="C206" s="246"/>
      <c r="D206" s="246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</row>
    <row r="207" spans="2:17">
      <c r="B207" s="246"/>
      <c r="C207" s="246"/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</row>
    <row r="208" spans="2:17">
      <c r="B208" s="246"/>
      <c r="C208" s="246"/>
      <c r="D208" s="246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</row>
    <row r="209" spans="2:17">
      <c r="B209" s="246"/>
      <c r="C209" s="246"/>
      <c r="D209" s="246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</row>
    <row r="210" spans="2:17">
      <c r="B210" s="246"/>
      <c r="C210" s="246"/>
      <c r="D210" s="246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</row>
    <row r="211" spans="2:17">
      <c r="B211" s="246"/>
      <c r="C211" s="246"/>
      <c r="D211" s="246"/>
      <c r="E211" s="246"/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</row>
    <row r="212" spans="2:17">
      <c r="B212" s="246"/>
      <c r="C212" s="246"/>
      <c r="D212" s="246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</row>
    <row r="213" spans="2:17">
      <c r="B213" s="246"/>
      <c r="C213" s="246"/>
      <c r="D213" s="246"/>
      <c r="E213" s="246"/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</row>
    <row r="214" spans="2:17">
      <c r="B214" s="246"/>
      <c r="C214" s="246"/>
      <c r="D214" s="246"/>
      <c r="E214" s="246"/>
      <c r="F214" s="246"/>
      <c r="G214" s="246"/>
      <c r="H214" s="246"/>
      <c r="I214" s="246"/>
      <c r="J214" s="246"/>
      <c r="K214" s="246"/>
      <c r="L214" s="246"/>
      <c r="M214" s="246"/>
      <c r="N214" s="246"/>
      <c r="O214" s="246"/>
      <c r="P214" s="246"/>
      <c r="Q214" s="246"/>
    </row>
    <row r="215" spans="2:17">
      <c r="B215" s="246"/>
      <c r="C215" s="246"/>
      <c r="D215" s="246"/>
      <c r="E215" s="246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</row>
    <row r="216" spans="2:17">
      <c r="B216" s="246"/>
      <c r="C216" s="246"/>
      <c r="D216" s="246"/>
      <c r="E216" s="246"/>
      <c r="F216" s="246"/>
      <c r="G216" s="246"/>
      <c r="H216" s="246"/>
      <c r="I216" s="246"/>
      <c r="J216" s="246"/>
      <c r="K216" s="246"/>
      <c r="L216" s="246"/>
      <c r="M216" s="246"/>
      <c r="N216" s="246"/>
      <c r="O216" s="246"/>
      <c r="P216" s="246"/>
      <c r="Q216" s="246"/>
    </row>
    <row r="217" spans="2:17">
      <c r="B217" s="246"/>
      <c r="C217" s="246"/>
      <c r="D217" s="246"/>
      <c r="E217" s="246"/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</row>
    <row r="218" spans="2:17">
      <c r="B218" s="246"/>
      <c r="C218" s="246"/>
      <c r="D218" s="246"/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</row>
    <row r="219" spans="2:17">
      <c r="B219" s="246"/>
      <c r="C219" s="246"/>
      <c r="D219" s="246"/>
      <c r="E219" s="246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</row>
    <row r="220" spans="2:17">
      <c r="B220" s="246"/>
      <c r="C220" s="246"/>
      <c r="D220" s="246"/>
      <c r="E220" s="246"/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</row>
    <row r="221" spans="2:17">
      <c r="B221" s="246"/>
      <c r="C221" s="246"/>
      <c r="D221" s="246"/>
      <c r="E221" s="246"/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</row>
    <row r="222" spans="2:17">
      <c r="B222" s="246"/>
      <c r="C222" s="246"/>
      <c r="D222" s="246"/>
      <c r="E222" s="246"/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</row>
    <row r="223" spans="2:17">
      <c r="B223" s="246"/>
      <c r="C223" s="246"/>
      <c r="D223" s="246"/>
      <c r="E223" s="246"/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</row>
    <row r="224" spans="2:17">
      <c r="B224" s="246"/>
      <c r="C224" s="246"/>
      <c r="D224" s="246"/>
      <c r="E224" s="246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</row>
    <row r="225" spans="2:17">
      <c r="B225" s="246"/>
      <c r="C225" s="246"/>
      <c r="D225" s="246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</row>
    <row r="226" spans="2:17">
      <c r="B226" s="246"/>
      <c r="C226" s="246"/>
      <c r="D226" s="246"/>
      <c r="E226" s="246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</row>
    <row r="227" spans="2:17">
      <c r="B227" s="246"/>
      <c r="C227" s="246"/>
      <c r="D227" s="246"/>
      <c r="E227" s="246"/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</row>
    <row r="228" spans="2:17">
      <c r="B228" s="246"/>
      <c r="C228" s="246"/>
      <c r="D228" s="246"/>
      <c r="E228" s="246"/>
      <c r="F228" s="246"/>
      <c r="G228" s="246"/>
      <c r="H228" s="246"/>
      <c r="I228" s="246"/>
      <c r="J228" s="246"/>
      <c r="K228" s="246"/>
      <c r="L228" s="246"/>
      <c r="M228" s="246"/>
      <c r="N228" s="246"/>
      <c r="O228" s="246"/>
      <c r="P228" s="246"/>
      <c r="Q228" s="246"/>
    </row>
    <row r="229" spans="2:17">
      <c r="B229" s="246"/>
      <c r="C229" s="246"/>
      <c r="D229" s="246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</row>
    <row r="230" spans="2:17">
      <c r="B230" s="246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</row>
    <row r="231" spans="2:17">
      <c r="B231" s="246"/>
      <c r="C231" s="246"/>
      <c r="D231" s="246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</row>
    <row r="232" spans="2:17">
      <c r="B232" s="246"/>
      <c r="C232" s="246"/>
      <c r="D232" s="246"/>
      <c r="E232" s="246"/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6"/>
    </row>
    <row r="233" spans="2:17">
      <c r="B233" s="246"/>
      <c r="C233" s="246"/>
      <c r="D233" s="246"/>
      <c r="E233" s="246"/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</row>
    <row r="234" spans="2:17">
      <c r="B234" s="246"/>
      <c r="C234" s="246"/>
      <c r="D234" s="246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</row>
    <row r="235" spans="2:17">
      <c r="B235" s="246"/>
      <c r="C235" s="246"/>
      <c r="D235" s="246"/>
      <c r="E235" s="246"/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</row>
    <row r="236" spans="2:17">
      <c r="B236" s="246"/>
      <c r="C236" s="246"/>
      <c r="D236" s="246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  <c r="Q236" s="246"/>
    </row>
    <row r="237" spans="2:17">
      <c r="B237" s="246"/>
      <c r="C237" s="246"/>
      <c r="D237" s="246"/>
      <c r="E237" s="246"/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  <c r="P237" s="246"/>
      <c r="Q237" s="246"/>
    </row>
    <row r="238" spans="2:17">
      <c r="B238" s="246"/>
      <c r="C238" s="246"/>
      <c r="D238" s="246"/>
      <c r="E238" s="246"/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</row>
    <row r="239" spans="2:17">
      <c r="B239" s="246"/>
      <c r="C239" s="246"/>
      <c r="D239" s="246"/>
      <c r="E239" s="246"/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</row>
    <row r="240" spans="2:17">
      <c r="B240" s="246"/>
      <c r="C240" s="246"/>
      <c r="D240" s="246"/>
      <c r="E240" s="246"/>
      <c r="F240" s="246"/>
      <c r="G240" s="246"/>
      <c r="H240" s="246"/>
      <c r="I240" s="246"/>
      <c r="J240" s="246"/>
      <c r="K240" s="246"/>
      <c r="L240" s="246"/>
      <c r="M240" s="246"/>
      <c r="N240" s="246"/>
      <c r="O240" s="246"/>
      <c r="P240" s="246"/>
      <c r="Q240" s="246"/>
    </row>
    <row r="241" spans="2:17">
      <c r="B241" s="246"/>
      <c r="C241" s="246"/>
      <c r="D241" s="246"/>
      <c r="E241" s="246"/>
      <c r="F241" s="246"/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</row>
    <row r="242" spans="2:17">
      <c r="B242" s="246"/>
      <c r="C242" s="246"/>
      <c r="D242" s="246"/>
      <c r="E242" s="246"/>
      <c r="F242" s="246"/>
      <c r="G242" s="246"/>
      <c r="H242" s="246"/>
      <c r="I242" s="246"/>
      <c r="J242" s="246"/>
      <c r="K242" s="246"/>
      <c r="L242" s="246"/>
      <c r="M242" s="246"/>
      <c r="N242" s="246"/>
      <c r="O242" s="246"/>
      <c r="P242" s="246"/>
      <c r="Q242" s="246"/>
    </row>
    <row r="243" spans="2:17">
      <c r="B243" s="246"/>
      <c r="C243" s="246"/>
      <c r="D243" s="246"/>
      <c r="E243" s="246"/>
      <c r="F243" s="24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</row>
    <row r="244" spans="2:17">
      <c r="B244" s="246"/>
      <c r="C244" s="246"/>
      <c r="D244" s="246"/>
      <c r="E244" s="246"/>
      <c r="F244" s="246"/>
      <c r="G244" s="246"/>
      <c r="H244" s="246"/>
      <c r="I244" s="246"/>
      <c r="J244" s="246"/>
      <c r="K244" s="246"/>
      <c r="L244" s="246"/>
      <c r="M244" s="246"/>
      <c r="N244" s="246"/>
      <c r="O244" s="246"/>
      <c r="P244" s="246"/>
      <c r="Q244" s="246"/>
    </row>
    <row r="245" spans="2:17">
      <c r="B245" s="246"/>
      <c r="C245" s="246"/>
      <c r="D245" s="246"/>
      <c r="E245" s="246"/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</row>
    <row r="246" spans="2:17">
      <c r="B246" s="246"/>
      <c r="C246" s="246"/>
      <c r="D246" s="246"/>
      <c r="E246" s="246"/>
      <c r="F246" s="246"/>
      <c r="G246" s="246"/>
      <c r="H246" s="246"/>
      <c r="I246" s="246"/>
      <c r="J246" s="246"/>
      <c r="K246" s="246"/>
      <c r="L246" s="246"/>
      <c r="M246" s="246"/>
      <c r="N246" s="246"/>
      <c r="O246" s="246"/>
      <c r="P246" s="246"/>
      <c r="Q246" s="246"/>
    </row>
    <row r="247" spans="2:17">
      <c r="B247" s="246"/>
      <c r="C247" s="246"/>
      <c r="D247" s="246"/>
      <c r="E247" s="246"/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baseColWidth="10" defaultColWidth="9.1640625" defaultRowHeight="14"/>
  <cols>
    <col min="1" max="1" width="52.6640625" style="9" bestFit="1" customWidth="1"/>
    <col min="2" max="3" width="13.5" style="9" bestFit="1" customWidth="1"/>
    <col min="4" max="4" width="14" style="9" bestFit="1" customWidth="1"/>
    <col min="5" max="7" width="14.5" style="9" bestFit="1" customWidth="1"/>
    <col min="8" max="16384" width="9.1640625" style="9"/>
  </cols>
  <sheetData>
    <row r="2" spans="1:19" ht="19">
      <c r="A2" s="5" t="s">
        <v>190</v>
      </c>
      <c r="B2" s="3"/>
      <c r="C2" s="3"/>
      <c r="D2" s="3"/>
      <c r="E2" s="3"/>
      <c r="F2" s="3"/>
      <c r="G2" s="3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>
      <c r="A3" s="213"/>
    </row>
    <row r="4" spans="1:19" s="82" customFormat="1">
      <c r="G4" s="82" t="str">
        <f>VALUAH</f>
        <v>млрд. грн</v>
      </c>
    </row>
    <row r="5" spans="1:19" s="154" customFormat="1">
      <c r="A5" s="93"/>
      <c r="B5" s="41">
        <v>43100</v>
      </c>
      <c r="C5" s="41">
        <v>43465</v>
      </c>
      <c r="D5" s="41">
        <v>43830</v>
      </c>
      <c r="E5" s="41">
        <v>44196</v>
      </c>
      <c r="F5" s="41">
        <v>44561</v>
      </c>
      <c r="G5" s="41">
        <v>44620</v>
      </c>
    </row>
    <row r="6" spans="1:19" s="121" customFormat="1">
      <c r="A6" s="181" t="s">
        <v>144</v>
      </c>
      <c r="B6" s="29">
        <f t="shared" ref="B6:G6" si="0">SUM(B$7+ B$8)</f>
        <v>2141.69058800007</v>
      </c>
      <c r="C6" s="29">
        <f t="shared" si="0"/>
        <v>2168.4215676641797</v>
      </c>
      <c r="D6" s="29">
        <f t="shared" si="0"/>
        <v>1998.29589995677</v>
      </c>
      <c r="E6" s="29">
        <f t="shared" si="0"/>
        <v>2551.88172516842</v>
      </c>
      <c r="F6" s="29">
        <f t="shared" si="0"/>
        <v>2672.0210900444799</v>
      </c>
      <c r="G6" s="29">
        <f t="shared" si="0"/>
        <v>2730.0759245751401</v>
      </c>
    </row>
    <row r="7" spans="1:19" s="26" customFormat="1">
      <c r="A7" s="98" t="s">
        <v>63</v>
      </c>
      <c r="B7" s="24">
        <v>1833.7098309171599</v>
      </c>
      <c r="C7" s="24">
        <v>1860.2910955853999</v>
      </c>
      <c r="D7" s="24">
        <v>1761.36913148087</v>
      </c>
      <c r="E7" s="24">
        <v>2259.2315015926201</v>
      </c>
      <c r="F7" s="24">
        <v>2362.6826804546599</v>
      </c>
      <c r="G7" s="24">
        <v>2406.1141797857799</v>
      </c>
    </row>
    <row r="8" spans="1:19" s="26" customFormat="1">
      <c r="A8" s="98" t="s">
        <v>12</v>
      </c>
      <c r="B8" s="24">
        <v>307.98075708290997</v>
      </c>
      <c r="C8" s="24">
        <v>308.13047207877997</v>
      </c>
      <c r="D8" s="24">
        <v>236.92676847589999</v>
      </c>
      <c r="E8" s="24">
        <v>292.6502235758</v>
      </c>
      <c r="F8" s="24">
        <v>309.33840958982</v>
      </c>
      <c r="G8" s="24">
        <v>323.96174478936001</v>
      </c>
    </row>
    <row r="9" spans="1:19"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</row>
    <row r="10" spans="1:19">
      <c r="B10" s="246"/>
      <c r="C10" s="246"/>
      <c r="D10" s="246"/>
      <c r="E10" s="246"/>
      <c r="F10" s="246"/>
      <c r="G10" s="82" t="str">
        <f>VALUSD</f>
        <v>млрд. дол. США</v>
      </c>
      <c r="H10" s="246"/>
      <c r="I10" s="246"/>
      <c r="J10" s="246"/>
      <c r="K10" s="246"/>
      <c r="L10" s="246"/>
      <c r="M10" s="246"/>
      <c r="N10" s="246"/>
      <c r="O10" s="246"/>
      <c r="P10" s="246"/>
      <c r="Q10" s="246"/>
    </row>
    <row r="11" spans="1:19" s="6" customFormat="1">
      <c r="A11" s="93"/>
      <c r="B11" s="41">
        <v>43100</v>
      </c>
      <c r="C11" s="41">
        <v>43465</v>
      </c>
      <c r="D11" s="41">
        <v>43830</v>
      </c>
      <c r="E11" s="41">
        <v>44196</v>
      </c>
      <c r="F11" s="41">
        <v>44561</v>
      </c>
      <c r="G11" s="41">
        <v>44620</v>
      </c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</row>
    <row r="12" spans="1:19" s="231" customFormat="1">
      <c r="A12" s="181" t="s">
        <v>144</v>
      </c>
      <c r="B12" s="29">
        <f t="shared" ref="B12:G12" si="1">SUM(B$13+ B$14)</f>
        <v>76.305753084320003</v>
      </c>
      <c r="C12" s="29">
        <f t="shared" si="1"/>
        <v>78.315547975930002</v>
      </c>
      <c r="D12" s="29">
        <f t="shared" si="1"/>
        <v>84.365406859520007</v>
      </c>
      <c r="E12" s="29">
        <f t="shared" si="1"/>
        <v>90.253504033989998</v>
      </c>
      <c r="F12" s="29">
        <f t="shared" si="1"/>
        <v>97.954450442069998</v>
      </c>
      <c r="G12" s="29">
        <f t="shared" si="1"/>
        <v>93.320295901529988</v>
      </c>
      <c r="H12" s="224"/>
      <c r="I12" s="224"/>
      <c r="J12" s="224"/>
      <c r="K12" s="224"/>
      <c r="L12" s="224"/>
      <c r="M12" s="224"/>
      <c r="N12" s="224"/>
      <c r="O12" s="224"/>
      <c r="P12" s="224"/>
      <c r="Q12" s="224"/>
    </row>
    <row r="13" spans="1:19" s="127" customFormat="1">
      <c r="A13" s="98" t="s">
        <v>63</v>
      </c>
      <c r="B13" s="170">
        <v>65.332784469559996</v>
      </c>
      <c r="C13" s="170">
        <v>67.186989245079999</v>
      </c>
      <c r="D13" s="170">
        <v>74.362672420240003</v>
      </c>
      <c r="E13" s="170">
        <v>79.903217077660003</v>
      </c>
      <c r="F13" s="170">
        <v>86.614317677070005</v>
      </c>
      <c r="G13" s="170">
        <v>82.246535786509995</v>
      </c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1:19" s="127" customFormat="1">
      <c r="A14" s="98" t="s">
        <v>12</v>
      </c>
      <c r="B14" s="170">
        <v>10.972968614759999</v>
      </c>
      <c r="C14" s="170">
        <v>11.128558730849999</v>
      </c>
      <c r="D14" s="170">
        <v>10.002734439279999</v>
      </c>
      <c r="E14" s="170">
        <v>10.350286956330001</v>
      </c>
      <c r="F14" s="170">
        <v>11.340132765</v>
      </c>
      <c r="G14" s="170">
        <v>11.073760115020001</v>
      </c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9"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9" s="196" customFormat="1">
      <c r="G16" s="139" t="s">
        <v>180</v>
      </c>
    </row>
    <row r="17" spans="1:19" s="6" customFormat="1">
      <c r="A17" s="93"/>
      <c r="B17" s="41">
        <v>43100</v>
      </c>
      <c r="C17" s="41">
        <v>43465</v>
      </c>
      <c r="D17" s="41">
        <v>43830</v>
      </c>
      <c r="E17" s="41">
        <v>44196</v>
      </c>
      <c r="F17" s="41">
        <v>44561</v>
      </c>
      <c r="G17" s="41">
        <v>44620</v>
      </c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</row>
    <row r="18" spans="1:19" s="231" customFormat="1">
      <c r="A18" s="181" t="s">
        <v>144</v>
      </c>
      <c r="B18" s="29">
        <f t="shared" ref="B18:G18" si="2">SUM(B$19+ B$20)</f>
        <v>1</v>
      </c>
      <c r="C18" s="29">
        <f t="shared" si="2"/>
        <v>1</v>
      </c>
      <c r="D18" s="29">
        <f t="shared" si="2"/>
        <v>1</v>
      </c>
      <c r="E18" s="29">
        <f t="shared" si="2"/>
        <v>1</v>
      </c>
      <c r="F18" s="29">
        <f t="shared" si="2"/>
        <v>1</v>
      </c>
      <c r="G18" s="29">
        <f t="shared" si="2"/>
        <v>1</v>
      </c>
      <c r="H18" s="224"/>
      <c r="I18" s="224"/>
      <c r="J18" s="224"/>
      <c r="K18" s="224"/>
      <c r="L18" s="224"/>
      <c r="M18" s="224"/>
      <c r="N18" s="224"/>
      <c r="O18" s="224"/>
      <c r="P18" s="224"/>
      <c r="Q18" s="224"/>
    </row>
    <row r="19" spans="1:19" s="127" customFormat="1">
      <c r="A19" s="98" t="s">
        <v>63</v>
      </c>
      <c r="B19" s="111">
        <v>0.85619699999999999</v>
      </c>
      <c r="C19" s="111">
        <v>0.85790100000000002</v>
      </c>
      <c r="D19" s="111">
        <v>0.881436</v>
      </c>
      <c r="E19" s="111">
        <v>0.88532</v>
      </c>
      <c r="F19" s="111">
        <v>0.88423099999999999</v>
      </c>
      <c r="G19" s="111">
        <v>0.88133600000000001</v>
      </c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9" s="127" customFormat="1">
      <c r="A20" s="98" t="s">
        <v>12</v>
      </c>
      <c r="B20" s="111">
        <v>0.14380299999999999</v>
      </c>
      <c r="C20" s="111">
        <v>0.142099</v>
      </c>
      <c r="D20" s="111">
        <v>0.118564</v>
      </c>
      <c r="E20" s="111">
        <v>0.11468</v>
      </c>
      <c r="F20" s="111">
        <v>0.115769</v>
      </c>
      <c r="G20" s="111">
        <v>0.11866400000000001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1:19"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</row>
    <row r="22" spans="1:19"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</row>
    <row r="23" spans="1:19">
      <c r="B23" s="246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9"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9" s="196" customFormat="1"/>
    <row r="26" spans="1:19"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1:19"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9"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</row>
    <row r="29" spans="1:19"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9"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</row>
    <row r="31" spans="1:19"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</row>
    <row r="32" spans="1:19"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</row>
    <row r="33" spans="2:17"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2:17"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2:17"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2:17"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2:17"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2:17"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2:17"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</row>
    <row r="40" spans="2:17"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</row>
    <row r="41" spans="2:17"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2:17"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2:17"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2:17"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2:17"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2:17"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2:17"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2:17"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</row>
    <row r="49" spans="2:17"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</row>
    <row r="50" spans="2:17"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2:17"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</row>
    <row r="52" spans="2:17"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</row>
    <row r="53" spans="2:17"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2:17"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2:17"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2:17"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2:17"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2:17"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2:17"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2:17"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2:17"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2:17"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2:17"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2:17"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2:17">
      <c r="B65" s="246"/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2:17"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2:17"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2:17"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2:17"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2:17"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2:17"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2:17">
      <c r="B72" s="246"/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2:17">
      <c r="B73" s="246"/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2:17"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2:17">
      <c r="B75" s="246"/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2:17"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2:17"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2:17">
      <c r="B78" s="246"/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2:17"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2:17"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2:17">
      <c r="B81" s="246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2:17"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2:17">
      <c r="B83" s="246"/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2:17"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2:17">
      <c r="B85" s="246"/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2:17">
      <c r="B86" s="246"/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2:17"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2:17"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2:17">
      <c r="B89" s="246"/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2:17">
      <c r="B90" s="246"/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2:17">
      <c r="B91" s="246"/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2:17"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2:17">
      <c r="B93" s="246"/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2:17">
      <c r="B94" s="246"/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2:17">
      <c r="B95" s="246"/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2:17">
      <c r="B96" s="246"/>
      <c r="C96" s="246"/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2:17">
      <c r="B97" s="246"/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2:17">
      <c r="B98" s="246"/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2:17">
      <c r="B99" s="246"/>
      <c r="C99" s="246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2:17">
      <c r="B100" s="246"/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2:17">
      <c r="B101" s="246"/>
      <c r="C101" s="246"/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2:17">
      <c r="B102" s="246"/>
      <c r="C102" s="246"/>
      <c r="D102" s="246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2:17">
      <c r="B103" s="246"/>
      <c r="C103" s="246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2:17">
      <c r="B104" s="246"/>
      <c r="C104" s="246"/>
      <c r="D104" s="246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2:17">
      <c r="B105" s="246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2:17">
      <c r="B106" s="246"/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2:17">
      <c r="B107" s="246"/>
      <c r="C107" s="246"/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2:17">
      <c r="B108" s="246"/>
      <c r="C108" s="246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2:17">
      <c r="B109" s="246"/>
      <c r="C109" s="246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2:17">
      <c r="B110" s="246"/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2:17">
      <c r="B111" s="246"/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2:17"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2:17"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2:17"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2:17">
      <c r="B115" s="246"/>
      <c r="C115" s="246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2:17">
      <c r="B116" s="246"/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2:17">
      <c r="B117" s="246"/>
      <c r="C117" s="246"/>
      <c r="D117" s="246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2:17">
      <c r="B118" s="246"/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2:17">
      <c r="B119" s="246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2:17">
      <c r="B120" s="246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2:17">
      <c r="B121" s="246"/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2:17">
      <c r="B122" s="246"/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2:17">
      <c r="B123" s="246"/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2:17">
      <c r="B124" s="246"/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2:17"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</row>
    <row r="126" spans="2:17"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</row>
    <row r="127" spans="2:17">
      <c r="B127" s="246"/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</row>
    <row r="128" spans="2:17">
      <c r="B128" s="246"/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246"/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246"/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246"/>
      <c r="C133" s="246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246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246"/>
      <c r="C136" s="246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246"/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246"/>
      <c r="C138" s="246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246"/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246"/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246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246"/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246"/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246"/>
      <c r="C145" s="246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246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246"/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246"/>
      <c r="C148" s="246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246"/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246"/>
      <c r="C150" s="246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246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246"/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246"/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246"/>
      <c r="C155" s="246"/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246"/>
      <c r="C156" s="246"/>
      <c r="D156" s="246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246"/>
      <c r="C157" s="246"/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246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246"/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246"/>
      <c r="C160" s="246"/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246"/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246"/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246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246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246"/>
      <c r="C166" s="246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246"/>
      <c r="C167" s="246"/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246"/>
      <c r="C168" s="246"/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</row>
    <row r="169" spans="2:17">
      <c r="B169" s="246"/>
      <c r="C169" s="246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</row>
    <row r="170" spans="2:17">
      <c r="B170" s="246"/>
      <c r="C170" s="246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</row>
    <row r="171" spans="2:17">
      <c r="B171" s="246"/>
      <c r="C171" s="246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</row>
    <row r="172" spans="2:17">
      <c r="B172" s="246"/>
      <c r="C172" s="246"/>
      <c r="D172" s="246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</row>
    <row r="173" spans="2:17">
      <c r="B173" s="246"/>
      <c r="C173" s="246"/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</row>
    <row r="174" spans="2:17">
      <c r="B174" s="246"/>
      <c r="C174" s="246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</row>
    <row r="175" spans="2:17">
      <c r="B175" s="246"/>
      <c r="C175" s="246"/>
      <c r="D175" s="246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</row>
    <row r="176" spans="2:17">
      <c r="B176" s="246"/>
      <c r="C176" s="246"/>
      <c r="D176" s="246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</row>
    <row r="177" spans="2:17">
      <c r="B177" s="246"/>
      <c r="C177" s="246"/>
      <c r="D177" s="246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</row>
    <row r="178" spans="2:17">
      <c r="B178" s="246"/>
      <c r="C178" s="246"/>
      <c r="D178" s="246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</row>
    <row r="179" spans="2:17">
      <c r="B179" s="246"/>
      <c r="C179" s="246"/>
      <c r="D179" s="246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</row>
    <row r="180" spans="2:17">
      <c r="B180" s="246"/>
      <c r="C180" s="246"/>
      <c r="D180" s="246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</row>
    <row r="181" spans="2:17">
      <c r="B181" s="246"/>
      <c r="C181" s="246"/>
      <c r="D181" s="246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</row>
    <row r="182" spans="2:17">
      <c r="B182" s="246"/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</row>
    <row r="183" spans="2:17">
      <c r="B183" s="246"/>
      <c r="C183" s="246"/>
      <c r="D183" s="246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</row>
    <row r="184" spans="2:17">
      <c r="B184" s="246"/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</row>
    <row r="185" spans="2:17">
      <c r="B185" s="246"/>
      <c r="C185" s="246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</row>
    <row r="186" spans="2:17">
      <c r="B186" s="246"/>
      <c r="C186" s="246"/>
      <c r="D186" s="246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</row>
    <row r="187" spans="2:17">
      <c r="B187" s="246"/>
      <c r="C187" s="246"/>
      <c r="D187" s="246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</row>
    <row r="188" spans="2:17">
      <c r="B188" s="246"/>
      <c r="C188" s="246"/>
      <c r="D188" s="246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</row>
    <row r="189" spans="2:17">
      <c r="B189" s="246"/>
      <c r="C189" s="246"/>
      <c r="D189" s="246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</row>
    <row r="190" spans="2:17">
      <c r="B190" s="246"/>
      <c r="C190" s="246"/>
      <c r="D190" s="246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</row>
    <row r="191" spans="2:17">
      <c r="B191" s="246"/>
      <c r="C191" s="246"/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</row>
    <row r="192" spans="2:17">
      <c r="B192" s="246"/>
      <c r="C192" s="246"/>
      <c r="D192" s="246"/>
      <c r="E192" s="246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</row>
    <row r="193" spans="2:17">
      <c r="B193" s="246"/>
      <c r="C193" s="246"/>
      <c r="D193" s="246"/>
      <c r="E193" s="246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</row>
    <row r="194" spans="2:17">
      <c r="B194" s="246"/>
      <c r="C194" s="246"/>
      <c r="D194" s="246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</row>
    <row r="195" spans="2:17">
      <c r="B195" s="246"/>
      <c r="C195" s="246"/>
      <c r="D195" s="246"/>
      <c r="E195" s="246"/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</row>
    <row r="196" spans="2:17">
      <c r="B196" s="246"/>
      <c r="C196" s="246"/>
      <c r="D196" s="246"/>
      <c r="E196" s="246"/>
      <c r="F196" s="246"/>
      <c r="G196" s="246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</row>
    <row r="197" spans="2:17">
      <c r="B197" s="246"/>
      <c r="C197" s="246"/>
      <c r="D197" s="246"/>
      <c r="E197" s="246"/>
      <c r="F197" s="246"/>
      <c r="G197" s="246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</row>
    <row r="198" spans="2:17">
      <c r="B198" s="246"/>
      <c r="C198" s="246"/>
      <c r="D198" s="246"/>
      <c r="E198" s="246"/>
      <c r="F198" s="246"/>
      <c r="G198" s="246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</row>
    <row r="199" spans="2:17">
      <c r="B199" s="246"/>
      <c r="C199" s="246"/>
      <c r="D199" s="246"/>
      <c r="E199" s="246"/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</row>
    <row r="200" spans="2:17">
      <c r="B200" s="246"/>
      <c r="C200" s="246"/>
      <c r="D200" s="246"/>
      <c r="E200" s="246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</row>
    <row r="201" spans="2:17">
      <c r="B201" s="246"/>
      <c r="C201" s="246"/>
      <c r="D201" s="246"/>
      <c r="E201" s="246"/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</row>
    <row r="202" spans="2:17">
      <c r="B202" s="246"/>
      <c r="C202" s="246"/>
      <c r="D202" s="246"/>
      <c r="E202" s="246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</row>
    <row r="203" spans="2:17">
      <c r="B203" s="246"/>
      <c r="C203" s="246"/>
      <c r="D203" s="246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</row>
    <row r="204" spans="2:17">
      <c r="B204" s="246"/>
      <c r="C204" s="246"/>
      <c r="D204" s="246"/>
      <c r="E204" s="246"/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</row>
    <row r="205" spans="2:17">
      <c r="B205" s="246"/>
      <c r="C205" s="246"/>
      <c r="D205" s="246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</row>
    <row r="206" spans="2:17">
      <c r="B206" s="246"/>
      <c r="C206" s="246"/>
      <c r="D206" s="246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</row>
    <row r="207" spans="2:17">
      <c r="B207" s="246"/>
      <c r="C207" s="246"/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</row>
    <row r="208" spans="2:17">
      <c r="B208" s="246"/>
      <c r="C208" s="246"/>
      <c r="D208" s="246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</row>
    <row r="209" spans="2:17">
      <c r="B209" s="246"/>
      <c r="C209" s="246"/>
      <c r="D209" s="246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</row>
    <row r="210" spans="2:17">
      <c r="B210" s="246"/>
      <c r="C210" s="246"/>
      <c r="D210" s="246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</row>
    <row r="211" spans="2:17">
      <c r="B211" s="246"/>
      <c r="C211" s="246"/>
      <c r="D211" s="246"/>
      <c r="E211" s="246"/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</row>
    <row r="212" spans="2:17">
      <c r="B212" s="246"/>
      <c r="C212" s="246"/>
      <c r="D212" s="246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</row>
    <row r="213" spans="2:17">
      <c r="B213" s="246"/>
      <c r="C213" s="246"/>
      <c r="D213" s="246"/>
      <c r="E213" s="246"/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</row>
    <row r="214" spans="2:17">
      <c r="B214" s="246"/>
      <c r="C214" s="246"/>
      <c r="D214" s="246"/>
      <c r="E214" s="246"/>
      <c r="F214" s="246"/>
      <c r="G214" s="246"/>
      <c r="H214" s="246"/>
      <c r="I214" s="246"/>
      <c r="J214" s="246"/>
      <c r="K214" s="246"/>
      <c r="L214" s="246"/>
      <c r="M214" s="246"/>
      <c r="N214" s="246"/>
      <c r="O214" s="246"/>
      <c r="P214" s="246"/>
      <c r="Q214" s="246"/>
    </row>
    <row r="215" spans="2:17">
      <c r="B215" s="246"/>
      <c r="C215" s="246"/>
      <c r="D215" s="246"/>
      <c r="E215" s="246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</row>
    <row r="216" spans="2:17">
      <c r="B216" s="246"/>
      <c r="C216" s="246"/>
      <c r="D216" s="246"/>
      <c r="E216" s="246"/>
      <c r="F216" s="246"/>
      <c r="G216" s="246"/>
      <c r="H216" s="246"/>
      <c r="I216" s="246"/>
      <c r="J216" s="246"/>
      <c r="K216" s="246"/>
      <c r="L216" s="246"/>
      <c r="M216" s="246"/>
      <c r="N216" s="246"/>
      <c r="O216" s="246"/>
      <c r="P216" s="246"/>
      <c r="Q216" s="246"/>
    </row>
    <row r="217" spans="2:17">
      <c r="B217" s="246"/>
      <c r="C217" s="246"/>
      <c r="D217" s="246"/>
      <c r="E217" s="246"/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</row>
    <row r="218" spans="2:17">
      <c r="B218" s="246"/>
      <c r="C218" s="246"/>
      <c r="D218" s="246"/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</row>
    <row r="219" spans="2:17">
      <c r="B219" s="246"/>
      <c r="C219" s="246"/>
      <c r="D219" s="246"/>
      <c r="E219" s="246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</row>
    <row r="220" spans="2:17">
      <c r="B220" s="246"/>
      <c r="C220" s="246"/>
      <c r="D220" s="246"/>
      <c r="E220" s="246"/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</row>
    <row r="221" spans="2:17">
      <c r="B221" s="246"/>
      <c r="C221" s="246"/>
      <c r="D221" s="246"/>
      <c r="E221" s="246"/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</row>
    <row r="222" spans="2:17">
      <c r="B222" s="246"/>
      <c r="C222" s="246"/>
      <c r="D222" s="246"/>
      <c r="E222" s="246"/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</row>
    <row r="223" spans="2:17">
      <c r="B223" s="246"/>
      <c r="C223" s="246"/>
      <c r="D223" s="246"/>
      <c r="E223" s="246"/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</row>
    <row r="224" spans="2:17">
      <c r="B224" s="246"/>
      <c r="C224" s="246"/>
      <c r="D224" s="246"/>
      <c r="E224" s="246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</row>
    <row r="225" spans="2:17">
      <c r="B225" s="246"/>
      <c r="C225" s="246"/>
      <c r="D225" s="246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</row>
    <row r="226" spans="2:17">
      <c r="B226" s="246"/>
      <c r="C226" s="246"/>
      <c r="D226" s="246"/>
      <c r="E226" s="246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</row>
    <row r="227" spans="2:17">
      <c r="B227" s="246"/>
      <c r="C227" s="246"/>
      <c r="D227" s="246"/>
      <c r="E227" s="246"/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</row>
    <row r="228" spans="2:17">
      <c r="B228" s="246"/>
      <c r="C228" s="246"/>
      <c r="D228" s="246"/>
      <c r="E228" s="246"/>
      <c r="F228" s="246"/>
      <c r="G228" s="246"/>
      <c r="H228" s="246"/>
      <c r="I228" s="246"/>
      <c r="J228" s="246"/>
      <c r="K228" s="246"/>
      <c r="L228" s="246"/>
      <c r="M228" s="246"/>
      <c r="N228" s="246"/>
      <c r="O228" s="246"/>
      <c r="P228" s="246"/>
      <c r="Q228" s="246"/>
    </row>
    <row r="229" spans="2:17">
      <c r="B229" s="246"/>
      <c r="C229" s="246"/>
      <c r="D229" s="246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</row>
    <row r="230" spans="2:17">
      <c r="B230" s="246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</row>
    <row r="231" spans="2:17">
      <c r="B231" s="246"/>
      <c r="C231" s="246"/>
      <c r="D231" s="246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</row>
    <row r="232" spans="2:17">
      <c r="B232" s="246"/>
      <c r="C232" s="246"/>
      <c r="D232" s="246"/>
      <c r="E232" s="246"/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6"/>
    </row>
    <row r="233" spans="2:17">
      <c r="B233" s="246"/>
      <c r="C233" s="246"/>
      <c r="D233" s="246"/>
      <c r="E233" s="246"/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</row>
    <row r="234" spans="2:17">
      <c r="B234" s="246"/>
      <c r="C234" s="246"/>
      <c r="D234" s="246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</row>
    <row r="235" spans="2:17">
      <c r="B235" s="246"/>
      <c r="C235" s="246"/>
      <c r="D235" s="246"/>
      <c r="E235" s="246"/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</row>
    <row r="236" spans="2:17">
      <c r="B236" s="246"/>
      <c r="C236" s="246"/>
      <c r="D236" s="246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  <c r="Q236" s="246"/>
    </row>
    <row r="237" spans="2:17">
      <c r="B237" s="246"/>
      <c r="C237" s="246"/>
      <c r="D237" s="246"/>
      <c r="E237" s="246"/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  <c r="P237" s="246"/>
      <c r="Q237" s="246"/>
    </row>
    <row r="238" spans="2:17">
      <c r="B238" s="246"/>
      <c r="C238" s="246"/>
      <c r="D238" s="246"/>
      <c r="E238" s="246"/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</row>
    <row r="239" spans="2:17">
      <c r="B239" s="246"/>
      <c r="C239" s="246"/>
      <c r="D239" s="246"/>
      <c r="E239" s="246"/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</row>
    <row r="240" spans="2:17">
      <c r="B240" s="246"/>
      <c r="C240" s="246"/>
      <c r="D240" s="246"/>
      <c r="E240" s="246"/>
      <c r="F240" s="246"/>
      <c r="G240" s="246"/>
      <c r="H240" s="246"/>
      <c r="I240" s="246"/>
      <c r="J240" s="246"/>
      <c r="K240" s="246"/>
      <c r="L240" s="246"/>
      <c r="M240" s="246"/>
      <c r="N240" s="246"/>
      <c r="O240" s="246"/>
      <c r="P240" s="246"/>
      <c r="Q240" s="246"/>
    </row>
    <row r="241" spans="2:17">
      <c r="B241" s="246"/>
      <c r="C241" s="246"/>
      <c r="D241" s="246"/>
      <c r="E241" s="246"/>
      <c r="F241" s="246"/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</row>
    <row r="242" spans="2:17">
      <c r="B242" s="246"/>
      <c r="C242" s="246"/>
      <c r="D242" s="246"/>
      <c r="E242" s="246"/>
      <c r="F242" s="246"/>
      <c r="G242" s="246"/>
      <c r="H242" s="246"/>
      <c r="I242" s="246"/>
      <c r="J242" s="246"/>
      <c r="K242" s="246"/>
      <c r="L242" s="246"/>
      <c r="M242" s="246"/>
      <c r="N242" s="246"/>
      <c r="O242" s="246"/>
      <c r="P242" s="246"/>
      <c r="Q242" s="246"/>
    </row>
    <row r="243" spans="2:17">
      <c r="B243" s="246"/>
      <c r="C243" s="246"/>
      <c r="D243" s="246"/>
      <c r="E243" s="246"/>
      <c r="F243" s="24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</row>
    <row r="244" spans="2:17">
      <c r="B244" s="246"/>
      <c r="C244" s="246"/>
      <c r="D244" s="246"/>
      <c r="E244" s="246"/>
      <c r="F244" s="246"/>
      <c r="G244" s="246"/>
      <c r="H244" s="246"/>
      <c r="I244" s="246"/>
      <c r="J244" s="246"/>
      <c r="K244" s="246"/>
      <c r="L244" s="246"/>
      <c r="M244" s="246"/>
      <c r="N244" s="246"/>
      <c r="O244" s="246"/>
      <c r="P244" s="246"/>
      <c r="Q244" s="246"/>
    </row>
    <row r="245" spans="2:17">
      <c r="B245" s="246"/>
      <c r="C245" s="246"/>
      <c r="D245" s="246"/>
      <c r="E245" s="246"/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</row>
    <row r="246" spans="2:17">
      <c r="B246" s="246"/>
      <c r="C246" s="246"/>
      <c r="D246" s="246"/>
      <c r="E246" s="246"/>
      <c r="F246" s="246"/>
      <c r="G246" s="246"/>
      <c r="H246" s="246"/>
      <c r="I246" s="246"/>
      <c r="J246" s="246"/>
      <c r="K246" s="246"/>
      <c r="L246" s="246"/>
      <c r="M246" s="246"/>
      <c r="N246" s="246"/>
      <c r="O246" s="246"/>
      <c r="P246" s="246"/>
      <c r="Q246" s="246"/>
    </row>
    <row r="247" spans="2:17">
      <c r="B247" s="246"/>
      <c r="C247" s="246"/>
      <c r="D247" s="246"/>
      <c r="E247" s="246"/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Лист28">
    <tabColor indexed="50"/>
    <outlinePr applyStyles="1" summaryBelow="0"/>
    <pageSetUpPr fitToPage="1"/>
  </sheetPr>
  <dimension ref="A2:S168"/>
  <sheetViews>
    <sheetView workbookViewId="0">
      <selection activeCell="A6" sqref="A6:A123"/>
    </sheetView>
  </sheetViews>
  <sheetFormatPr baseColWidth="10" defaultColWidth="9.1640625" defaultRowHeight="14" outlineLevelRow="3"/>
  <cols>
    <col min="1" max="1" width="52" style="9" customWidth="1"/>
    <col min="2" max="7" width="16.33203125" style="163" customWidth="1"/>
    <col min="8" max="16384" width="9.1640625" style="9"/>
  </cols>
  <sheetData>
    <row r="2" spans="1:19" ht="19">
      <c r="A2" s="5" t="s">
        <v>334</v>
      </c>
      <c r="B2" s="3"/>
      <c r="C2" s="3"/>
      <c r="D2" s="3"/>
      <c r="E2" s="3"/>
      <c r="F2" s="3"/>
      <c r="G2" s="3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>
      <c r="A3" s="213"/>
    </row>
    <row r="4" spans="1:19" s="82" customFormat="1">
      <c r="B4" s="215"/>
      <c r="C4" s="215"/>
      <c r="D4" s="215"/>
      <c r="E4" s="215"/>
      <c r="F4" s="215"/>
      <c r="G4" s="82" t="s">
        <v>213</v>
      </c>
    </row>
    <row r="5" spans="1:19" s="154" customFormat="1">
      <c r="A5" s="93"/>
      <c r="B5" s="41">
        <v>43100</v>
      </c>
      <c r="C5" s="41">
        <v>43465</v>
      </c>
      <c r="D5" s="41">
        <v>43830</v>
      </c>
      <c r="E5" s="41">
        <v>44196</v>
      </c>
      <c r="F5" s="41">
        <v>44561</v>
      </c>
      <c r="G5" s="41">
        <v>44620</v>
      </c>
    </row>
    <row r="6" spans="1:19" s="121" customFormat="1" ht="17">
      <c r="A6" s="55" t="s">
        <v>214</v>
      </c>
      <c r="B6" s="226">
        <f t="shared" ref="B6:G6" si="0">B$7+B$82</f>
        <v>2141.6905880000695</v>
      </c>
      <c r="C6" s="226">
        <f t="shared" si="0"/>
        <v>2168.4215676641797</v>
      </c>
      <c r="D6" s="226">
        <f t="shared" si="0"/>
        <v>1998.29589995677</v>
      </c>
      <c r="E6" s="226">
        <f t="shared" si="0"/>
        <v>2551.8817251684204</v>
      </c>
      <c r="F6" s="226">
        <f t="shared" si="0"/>
        <v>2672.0210900444799</v>
      </c>
      <c r="G6" s="226">
        <f t="shared" si="0"/>
        <v>2730.0759245751406</v>
      </c>
    </row>
    <row r="7" spans="1:19" s="172" customFormat="1" ht="16">
      <c r="A7" s="64" t="s">
        <v>215</v>
      </c>
      <c r="B7" s="87">
        <f t="shared" ref="B7:G7" si="1">B$8+B$47</f>
        <v>1833.7098309171597</v>
      </c>
      <c r="C7" s="87">
        <f t="shared" si="1"/>
        <v>1860.2910955853999</v>
      </c>
      <c r="D7" s="87">
        <f t="shared" si="1"/>
        <v>1761.36913148087</v>
      </c>
      <c r="E7" s="87">
        <f t="shared" si="1"/>
        <v>2259.2315015926201</v>
      </c>
      <c r="F7" s="87">
        <f t="shared" si="1"/>
        <v>2362.6826804546599</v>
      </c>
      <c r="G7" s="87">
        <f t="shared" si="1"/>
        <v>2406.1141797857804</v>
      </c>
    </row>
    <row r="8" spans="1:19" s="212" customFormat="1" ht="16" outlineLevel="1">
      <c r="A8" s="200" t="s">
        <v>216</v>
      </c>
      <c r="B8" s="27">
        <f t="shared" ref="B8:G8" si="2">B$9+B$45</f>
        <v>753.3993864683199</v>
      </c>
      <c r="C8" s="27">
        <f t="shared" si="2"/>
        <v>761.09019182404984</v>
      </c>
      <c r="D8" s="27">
        <f t="shared" si="2"/>
        <v>829.49510481237996</v>
      </c>
      <c r="E8" s="27">
        <f t="shared" si="2"/>
        <v>1000.7098766559003</v>
      </c>
      <c r="F8" s="27">
        <f t="shared" si="2"/>
        <v>1062.5590347498203</v>
      </c>
      <c r="G8" s="27">
        <f t="shared" si="2"/>
        <v>1017.6688738765204</v>
      </c>
    </row>
    <row r="9" spans="1:19" s="25" customFormat="1" outlineLevel="2">
      <c r="A9" s="238" t="s">
        <v>217</v>
      </c>
      <c r="B9" s="204">
        <f t="shared" ref="B9:G9" si="3">SUM(B$10:B$44)</f>
        <v>751.01884106317993</v>
      </c>
      <c r="C9" s="204">
        <f t="shared" si="3"/>
        <v>758.84189894138979</v>
      </c>
      <c r="D9" s="204">
        <f t="shared" si="3"/>
        <v>827.37906445219994</v>
      </c>
      <c r="E9" s="204">
        <f t="shared" si="3"/>
        <v>998.72608881820031</v>
      </c>
      <c r="F9" s="204">
        <f t="shared" si="3"/>
        <v>1060.7074994346003</v>
      </c>
      <c r="G9" s="204">
        <f t="shared" si="3"/>
        <v>1015.8173385613004</v>
      </c>
    </row>
    <row r="10" spans="1:19" s="26" customFormat="1" outlineLevel="3">
      <c r="A10" s="84" t="s">
        <v>335</v>
      </c>
      <c r="B10" s="24">
        <v>0</v>
      </c>
      <c r="C10" s="24">
        <v>11.731711274649999</v>
      </c>
      <c r="D10" s="24">
        <v>0</v>
      </c>
      <c r="E10" s="24">
        <v>0</v>
      </c>
      <c r="F10" s="24">
        <v>0</v>
      </c>
      <c r="G10" s="24">
        <v>0</v>
      </c>
    </row>
    <row r="11" spans="1:19" outlineLevel="3">
      <c r="A11" s="84" t="s">
        <v>321</v>
      </c>
      <c r="B11" s="223">
        <v>62.650438999999999</v>
      </c>
      <c r="C11" s="223">
        <v>62.650438999999999</v>
      </c>
      <c r="D11" s="223">
        <v>72.721914999999996</v>
      </c>
      <c r="E11" s="223">
        <v>71.771915000000007</v>
      </c>
      <c r="F11" s="223">
        <v>81.333449999999999</v>
      </c>
      <c r="G11" s="223">
        <v>81.333449999999999</v>
      </c>
      <c r="H11" s="246"/>
      <c r="I11" s="246"/>
      <c r="J11" s="246"/>
      <c r="K11" s="246"/>
      <c r="L11" s="246"/>
      <c r="M11" s="246"/>
      <c r="N11" s="246"/>
      <c r="O11" s="246"/>
      <c r="P11" s="246"/>
      <c r="Q11" s="246"/>
    </row>
    <row r="12" spans="1:19" outlineLevel="3">
      <c r="A12" s="84" t="s">
        <v>219</v>
      </c>
      <c r="B12" s="223">
        <v>19.033000000000001</v>
      </c>
      <c r="C12" s="223">
        <v>19.033000000000001</v>
      </c>
      <c r="D12" s="223">
        <v>19.033000000000001</v>
      </c>
      <c r="E12" s="223">
        <v>19.033000000000001</v>
      </c>
      <c r="F12" s="223">
        <v>17.533000000000001</v>
      </c>
      <c r="G12" s="223">
        <v>17.533000000000001</v>
      </c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9" outlineLevel="3">
      <c r="A13" s="84" t="s">
        <v>336</v>
      </c>
      <c r="B13" s="223">
        <v>6.9027900000000004</v>
      </c>
      <c r="C13" s="223">
        <v>19.159217458000001</v>
      </c>
      <c r="D13" s="223">
        <v>37.771855741800003</v>
      </c>
      <c r="E13" s="223">
        <v>55.628160976399997</v>
      </c>
      <c r="F13" s="223">
        <v>95.914618630199996</v>
      </c>
      <c r="G13" s="223">
        <v>73.612848150000005</v>
      </c>
      <c r="H13" s="246"/>
      <c r="I13" s="246"/>
      <c r="J13" s="246"/>
      <c r="K13" s="246"/>
      <c r="L13" s="246"/>
      <c r="M13" s="246"/>
      <c r="N13" s="246"/>
      <c r="O13" s="246"/>
      <c r="P13" s="246"/>
      <c r="Q13" s="246"/>
    </row>
    <row r="14" spans="1:19" outlineLevel="3">
      <c r="A14" s="84" t="s">
        <v>221</v>
      </c>
      <c r="B14" s="223">
        <v>36.5</v>
      </c>
      <c r="C14" s="223">
        <v>36.5</v>
      </c>
      <c r="D14" s="223">
        <v>36.5</v>
      </c>
      <c r="E14" s="223">
        <v>36.5</v>
      </c>
      <c r="F14" s="223">
        <v>36.5</v>
      </c>
      <c r="G14" s="223">
        <v>36.5</v>
      </c>
      <c r="H14" s="246"/>
      <c r="I14" s="246"/>
      <c r="J14" s="246"/>
      <c r="K14" s="246"/>
      <c r="L14" s="246"/>
      <c r="M14" s="246"/>
      <c r="N14" s="246"/>
      <c r="O14" s="246"/>
      <c r="P14" s="246"/>
      <c r="Q14" s="246"/>
    </row>
    <row r="15" spans="1:19" outlineLevel="3">
      <c r="A15" s="84" t="s">
        <v>222</v>
      </c>
      <c r="B15" s="223">
        <v>28.700001</v>
      </c>
      <c r="C15" s="223">
        <v>28.700001</v>
      </c>
      <c r="D15" s="223">
        <v>28.700001</v>
      </c>
      <c r="E15" s="223">
        <v>28.700001</v>
      </c>
      <c r="F15" s="223">
        <v>28.700001</v>
      </c>
      <c r="G15" s="223">
        <v>28.700001</v>
      </c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9" outlineLevel="3">
      <c r="A16" s="84" t="s">
        <v>223</v>
      </c>
      <c r="B16" s="223">
        <v>46.9</v>
      </c>
      <c r="C16" s="223">
        <v>46.9</v>
      </c>
      <c r="D16" s="223">
        <v>46.9</v>
      </c>
      <c r="E16" s="223">
        <v>46.9</v>
      </c>
      <c r="F16" s="223">
        <v>46.9</v>
      </c>
      <c r="G16" s="223">
        <v>46.9</v>
      </c>
      <c r="H16" s="246"/>
      <c r="I16" s="246"/>
      <c r="J16" s="246"/>
      <c r="K16" s="246"/>
      <c r="L16" s="246"/>
      <c r="M16" s="246"/>
      <c r="N16" s="246"/>
      <c r="O16" s="246"/>
      <c r="P16" s="246"/>
      <c r="Q16" s="246"/>
    </row>
    <row r="17" spans="1:17" outlineLevel="3">
      <c r="A17" s="84" t="s">
        <v>224</v>
      </c>
      <c r="B17" s="223">
        <v>93.438657000000006</v>
      </c>
      <c r="C17" s="223">
        <v>93.438657000000006</v>
      </c>
      <c r="D17" s="223">
        <v>93.438657000000006</v>
      </c>
      <c r="E17" s="223">
        <v>100.278657</v>
      </c>
      <c r="F17" s="223">
        <v>117.101957</v>
      </c>
      <c r="G17" s="223">
        <v>117.101957</v>
      </c>
      <c r="H17" s="246"/>
      <c r="I17" s="246"/>
      <c r="J17" s="246"/>
      <c r="K17" s="246"/>
      <c r="L17" s="246"/>
      <c r="M17" s="246"/>
      <c r="N17" s="246"/>
      <c r="O17" s="246"/>
      <c r="P17" s="246"/>
      <c r="Q17" s="246"/>
    </row>
    <row r="18" spans="1:17" outlineLevel="3">
      <c r="A18" s="84" t="s">
        <v>225</v>
      </c>
      <c r="B18" s="223">
        <v>12.097744</v>
      </c>
      <c r="C18" s="223">
        <v>12.097744</v>
      </c>
      <c r="D18" s="223">
        <v>12.097744</v>
      </c>
      <c r="E18" s="223">
        <v>12.097744</v>
      </c>
      <c r="F18" s="223">
        <v>12.097744</v>
      </c>
      <c r="G18" s="223">
        <v>12.097744</v>
      </c>
      <c r="H18" s="246"/>
      <c r="I18" s="246"/>
      <c r="J18" s="246"/>
      <c r="K18" s="246"/>
      <c r="L18" s="246"/>
      <c r="M18" s="246"/>
      <c r="N18" s="246"/>
      <c r="O18" s="246"/>
      <c r="P18" s="246"/>
      <c r="Q18" s="246"/>
    </row>
    <row r="19" spans="1:17" outlineLevel="3">
      <c r="A19" s="84" t="s">
        <v>337</v>
      </c>
      <c r="B19" s="223">
        <v>12.097744</v>
      </c>
      <c r="C19" s="223">
        <v>12.097744</v>
      </c>
      <c r="D19" s="223">
        <v>12.097744</v>
      </c>
      <c r="E19" s="223">
        <v>12.097744</v>
      </c>
      <c r="F19" s="223">
        <v>12.097744</v>
      </c>
      <c r="G19" s="223">
        <v>12.097744</v>
      </c>
      <c r="H19" s="246"/>
      <c r="I19" s="246"/>
      <c r="J19" s="246"/>
      <c r="K19" s="246"/>
      <c r="L19" s="246"/>
      <c r="M19" s="246"/>
      <c r="N19" s="246"/>
      <c r="O19" s="246"/>
      <c r="P19" s="246"/>
      <c r="Q19" s="246"/>
    </row>
    <row r="20" spans="1:17" outlineLevel="3">
      <c r="A20" s="84" t="s">
        <v>338</v>
      </c>
      <c r="B20" s="223">
        <v>30.282912463799999</v>
      </c>
      <c r="C20" s="223">
        <v>37.421561873549997</v>
      </c>
      <c r="D20" s="223">
        <v>31.401890643400002</v>
      </c>
      <c r="E20" s="223">
        <v>42.233933071199999</v>
      </c>
      <c r="F20" s="223">
        <v>76.851619688200003</v>
      </c>
      <c r="G20" s="223">
        <v>81.600716249900003</v>
      </c>
      <c r="H20" s="246"/>
      <c r="I20" s="246"/>
      <c r="J20" s="246"/>
      <c r="K20" s="246"/>
      <c r="L20" s="246"/>
      <c r="M20" s="246"/>
      <c r="N20" s="246"/>
      <c r="O20" s="246"/>
      <c r="P20" s="246"/>
      <c r="Q20" s="246"/>
    </row>
    <row r="21" spans="1:17" outlineLevel="3">
      <c r="A21" s="84" t="s">
        <v>322</v>
      </c>
      <c r="B21" s="223">
        <v>12.097744</v>
      </c>
      <c r="C21" s="223">
        <v>12.097744</v>
      </c>
      <c r="D21" s="223">
        <v>12.097744</v>
      </c>
      <c r="E21" s="223">
        <v>12.097744</v>
      </c>
      <c r="F21" s="223">
        <v>16.038086</v>
      </c>
      <c r="G21" s="223">
        <v>16.038086</v>
      </c>
      <c r="H21" s="246"/>
      <c r="I21" s="246"/>
      <c r="J21" s="246"/>
      <c r="K21" s="246"/>
      <c r="L21" s="246"/>
      <c r="M21" s="246"/>
      <c r="N21" s="246"/>
      <c r="O21" s="246"/>
      <c r="P21" s="246"/>
      <c r="Q21" s="246"/>
    </row>
    <row r="22" spans="1:17" outlineLevel="3">
      <c r="A22" s="84" t="s">
        <v>229</v>
      </c>
      <c r="B22" s="223">
        <v>12.097744</v>
      </c>
      <c r="C22" s="223">
        <v>12.097744</v>
      </c>
      <c r="D22" s="223">
        <v>12.097744</v>
      </c>
      <c r="E22" s="223">
        <v>12.097744</v>
      </c>
      <c r="F22" s="223">
        <v>12.097744</v>
      </c>
      <c r="G22" s="223">
        <v>12.097744</v>
      </c>
      <c r="H22" s="246"/>
      <c r="I22" s="246"/>
      <c r="J22" s="246"/>
      <c r="K22" s="246"/>
      <c r="L22" s="246"/>
      <c r="M22" s="246"/>
      <c r="N22" s="246"/>
      <c r="O22" s="246"/>
      <c r="P22" s="246"/>
      <c r="Q22" s="246"/>
    </row>
    <row r="23" spans="1:17" outlineLevel="3">
      <c r="A23" s="84" t="s">
        <v>339</v>
      </c>
      <c r="B23" s="223">
        <v>71.605224814419998</v>
      </c>
      <c r="C23" s="223">
        <v>19.184152653999998</v>
      </c>
      <c r="D23" s="223">
        <v>47.236592873600003</v>
      </c>
      <c r="E23" s="223">
        <v>102.290142528</v>
      </c>
      <c r="F23" s="223">
        <v>61.134827581400003</v>
      </c>
      <c r="G23" s="223">
        <v>37.320084092800002</v>
      </c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7" outlineLevel="3">
      <c r="A24" s="84" t="s">
        <v>231</v>
      </c>
      <c r="B24" s="223">
        <v>12.097744</v>
      </c>
      <c r="C24" s="223">
        <v>12.097744</v>
      </c>
      <c r="D24" s="223">
        <v>12.097744</v>
      </c>
      <c r="E24" s="223">
        <v>12.097744</v>
      </c>
      <c r="F24" s="223">
        <v>12.097744</v>
      </c>
      <c r="G24" s="223">
        <v>12.097744</v>
      </c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7" outlineLevel="3">
      <c r="A25" s="84" t="s">
        <v>232</v>
      </c>
      <c r="B25" s="223">
        <v>12.097744</v>
      </c>
      <c r="C25" s="223">
        <v>12.097744</v>
      </c>
      <c r="D25" s="223">
        <v>12.097744</v>
      </c>
      <c r="E25" s="223">
        <v>12.097744</v>
      </c>
      <c r="F25" s="223">
        <v>12.097744</v>
      </c>
      <c r="G25" s="223">
        <v>12.097744</v>
      </c>
      <c r="H25" s="246"/>
      <c r="I25" s="246"/>
      <c r="J25" s="246"/>
      <c r="K25" s="246"/>
      <c r="L25" s="246"/>
      <c r="M25" s="246"/>
      <c r="N25" s="246"/>
      <c r="O25" s="246"/>
      <c r="P25" s="246"/>
      <c r="Q25" s="246"/>
    </row>
    <row r="26" spans="1:17" outlineLevel="3">
      <c r="A26" s="84" t="s">
        <v>233</v>
      </c>
      <c r="B26" s="223">
        <v>12.097744</v>
      </c>
      <c r="C26" s="223">
        <v>12.097744</v>
      </c>
      <c r="D26" s="223">
        <v>12.097744</v>
      </c>
      <c r="E26" s="223">
        <v>12.097744</v>
      </c>
      <c r="F26" s="223">
        <v>12.097744</v>
      </c>
      <c r="G26" s="223">
        <v>12.097744</v>
      </c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1:17" outlineLevel="3">
      <c r="A27" s="84" t="s">
        <v>234</v>
      </c>
      <c r="B27" s="223">
        <v>12.097744</v>
      </c>
      <c r="C27" s="223">
        <v>12.097744</v>
      </c>
      <c r="D27" s="223">
        <v>12.097744</v>
      </c>
      <c r="E27" s="223">
        <v>12.097744</v>
      </c>
      <c r="F27" s="223">
        <v>12.097744</v>
      </c>
      <c r="G27" s="223">
        <v>12.097744</v>
      </c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7" outlineLevel="3">
      <c r="A28" s="84" t="s">
        <v>235</v>
      </c>
      <c r="B28" s="223">
        <v>12.097744</v>
      </c>
      <c r="C28" s="223">
        <v>12.097744</v>
      </c>
      <c r="D28" s="223">
        <v>12.097744</v>
      </c>
      <c r="E28" s="223">
        <v>12.097744</v>
      </c>
      <c r="F28" s="223">
        <v>12.097744</v>
      </c>
      <c r="G28" s="223">
        <v>12.097744</v>
      </c>
      <c r="H28" s="246"/>
      <c r="I28" s="246"/>
      <c r="J28" s="246"/>
      <c r="K28" s="246"/>
      <c r="L28" s="246"/>
      <c r="M28" s="246"/>
      <c r="N28" s="246"/>
      <c r="O28" s="246"/>
      <c r="P28" s="246"/>
      <c r="Q28" s="246"/>
    </row>
    <row r="29" spans="1:17" outlineLevel="3">
      <c r="A29" s="84" t="s">
        <v>236</v>
      </c>
      <c r="B29" s="223">
        <v>12.097744</v>
      </c>
      <c r="C29" s="223">
        <v>12.097744</v>
      </c>
      <c r="D29" s="223">
        <v>12.097744</v>
      </c>
      <c r="E29" s="223">
        <v>12.097744</v>
      </c>
      <c r="F29" s="223">
        <v>12.097744</v>
      </c>
      <c r="G29" s="223">
        <v>12.097744</v>
      </c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7" outlineLevel="3">
      <c r="A30" s="84" t="s">
        <v>237</v>
      </c>
      <c r="B30" s="223">
        <v>12.097744</v>
      </c>
      <c r="C30" s="223">
        <v>12.097744</v>
      </c>
      <c r="D30" s="223">
        <v>12.097744</v>
      </c>
      <c r="E30" s="223">
        <v>12.097744</v>
      </c>
      <c r="F30" s="223">
        <v>12.097744</v>
      </c>
      <c r="G30" s="223">
        <v>12.097744</v>
      </c>
      <c r="H30" s="246"/>
      <c r="I30" s="246"/>
      <c r="J30" s="246"/>
      <c r="K30" s="246"/>
      <c r="L30" s="246"/>
      <c r="M30" s="246"/>
      <c r="N30" s="246"/>
      <c r="O30" s="246"/>
      <c r="P30" s="246"/>
      <c r="Q30" s="246"/>
    </row>
    <row r="31" spans="1:17" outlineLevel="3">
      <c r="A31" s="84" t="s">
        <v>238</v>
      </c>
      <c r="B31" s="223">
        <v>12.097744</v>
      </c>
      <c r="C31" s="223">
        <v>12.097744</v>
      </c>
      <c r="D31" s="223">
        <v>12.097744</v>
      </c>
      <c r="E31" s="223">
        <v>12.097744</v>
      </c>
      <c r="F31" s="223">
        <v>12.097744</v>
      </c>
      <c r="G31" s="223">
        <v>12.097744</v>
      </c>
      <c r="H31" s="246"/>
      <c r="I31" s="246"/>
      <c r="J31" s="246"/>
      <c r="K31" s="246"/>
      <c r="L31" s="246"/>
      <c r="M31" s="246"/>
      <c r="N31" s="246"/>
      <c r="O31" s="246"/>
      <c r="P31" s="246"/>
      <c r="Q31" s="246"/>
    </row>
    <row r="32" spans="1:17" outlineLevel="3">
      <c r="A32" s="84" t="s">
        <v>239</v>
      </c>
      <c r="B32" s="223">
        <v>12.097744</v>
      </c>
      <c r="C32" s="223">
        <v>12.097744</v>
      </c>
      <c r="D32" s="223">
        <v>12.097744</v>
      </c>
      <c r="E32" s="223">
        <v>12.097744</v>
      </c>
      <c r="F32" s="223">
        <v>12.097744</v>
      </c>
      <c r="G32" s="223">
        <v>12.097744</v>
      </c>
      <c r="H32" s="246"/>
      <c r="I32" s="246"/>
      <c r="J32" s="246"/>
      <c r="K32" s="246"/>
      <c r="L32" s="246"/>
      <c r="M32" s="246"/>
      <c r="N32" s="246"/>
      <c r="O32" s="246"/>
      <c r="P32" s="246"/>
      <c r="Q32" s="246"/>
    </row>
    <row r="33" spans="1:17" outlineLevel="3">
      <c r="A33" s="84" t="s">
        <v>240</v>
      </c>
      <c r="B33" s="223">
        <v>12.097744</v>
      </c>
      <c r="C33" s="223">
        <v>12.097744</v>
      </c>
      <c r="D33" s="223">
        <v>12.097744</v>
      </c>
      <c r="E33" s="223">
        <v>12.097744</v>
      </c>
      <c r="F33" s="223">
        <v>12.097744</v>
      </c>
      <c r="G33" s="223">
        <v>12.097744</v>
      </c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1:17" outlineLevel="3">
      <c r="A34" s="84" t="s">
        <v>241</v>
      </c>
      <c r="B34" s="223">
        <v>0.54500000000000004</v>
      </c>
      <c r="C34" s="223">
        <v>6.6407129999999999</v>
      </c>
      <c r="D34" s="223">
        <v>0</v>
      </c>
      <c r="E34" s="223">
        <v>33.438972800999998</v>
      </c>
      <c r="F34" s="223">
        <v>1.1224285348</v>
      </c>
      <c r="G34" s="223">
        <v>1.2040300686000001</v>
      </c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1:17" outlineLevel="3">
      <c r="A35" s="84" t="s">
        <v>242</v>
      </c>
      <c r="B35" s="223">
        <v>45.0859284808</v>
      </c>
      <c r="C35" s="223">
        <v>62.88869382435</v>
      </c>
      <c r="D35" s="223">
        <v>79.853823193400004</v>
      </c>
      <c r="E35" s="223">
        <v>61.000111877599998</v>
      </c>
      <c r="F35" s="223">
        <v>91.468603000000002</v>
      </c>
      <c r="G35" s="223">
        <v>80.904199000000006</v>
      </c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1:17" outlineLevel="3">
      <c r="A36" s="84" t="s">
        <v>325</v>
      </c>
      <c r="B36" s="223">
        <v>12.097751000000001</v>
      </c>
      <c r="C36" s="223">
        <v>12.097751000000001</v>
      </c>
      <c r="D36" s="223">
        <v>12.097751000000001</v>
      </c>
      <c r="E36" s="223">
        <v>12.097751000000001</v>
      </c>
      <c r="F36" s="223">
        <v>12.097751000000001</v>
      </c>
      <c r="G36" s="223">
        <v>12.097751000000001</v>
      </c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1:17" outlineLevel="3">
      <c r="A37" s="84" t="s">
        <v>340</v>
      </c>
      <c r="B37" s="223">
        <v>0.03</v>
      </c>
      <c r="C37" s="223">
        <v>0.03</v>
      </c>
      <c r="D37" s="223">
        <v>7.03</v>
      </c>
      <c r="E37" s="223">
        <v>18.918331999999999</v>
      </c>
      <c r="F37" s="223">
        <v>42.151356999999997</v>
      </c>
      <c r="G37" s="223">
        <v>42.151356999999997</v>
      </c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1:17" outlineLevel="3">
      <c r="A38" s="84" t="s">
        <v>326</v>
      </c>
      <c r="B38" s="223">
        <v>51.174533400000001</v>
      </c>
      <c r="C38" s="223">
        <v>39.370320200000002</v>
      </c>
      <c r="D38" s="223">
        <v>46.557594000000002</v>
      </c>
      <c r="E38" s="223">
        <v>57.979410999999999</v>
      </c>
      <c r="F38" s="223">
        <v>51.468836000000003</v>
      </c>
      <c r="G38" s="223">
        <v>52.467790000000001</v>
      </c>
      <c r="H38" s="246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1:17" outlineLevel="3">
      <c r="A39" s="84" t="s">
        <v>327</v>
      </c>
      <c r="B39" s="223">
        <v>10.87562790416</v>
      </c>
      <c r="C39" s="223">
        <v>8.97352198956</v>
      </c>
      <c r="D39" s="223">
        <v>0</v>
      </c>
      <c r="E39" s="223">
        <v>11.184692</v>
      </c>
      <c r="F39" s="223">
        <v>26.571145999999999</v>
      </c>
      <c r="G39" s="223">
        <v>35.019298999999997</v>
      </c>
      <c r="H39" s="246"/>
      <c r="I39" s="246"/>
      <c r="J39" s="246"/>
      <c r="K39" s="246"/>
      <c r="L39" s="246"/>
      <c r="M39" s="246"/>
      <c r="N39" s="246"/>
      <c r="O39" s="246"/>
      <c r="P39" s="246"/>
      <c r="Q39" s="246"/>
    </row>
    <row r="40" spans="1:17" outlineLevel="3">
      <c r="A40" s="84" t="s">
        <v>247</v>
      </c>
      <c r="B40" s="223">
        <v>7.8000999999999996</v>
      </c>
      <c r="C40" s="223">
        <v>5.8000999999999996</v>
      </c>
      <c r="D40" s="223">
        <v>39.665255999999999</v>
      </c>
      <c r="E40" s="223">
        <v>46.880406999999998</v>
      </c>
      <c r="F40" s="223">
        <v>41.080407000000001</v>
      </c>
      <c r="G40" s="223">
        <v>41.080407000000001</v>
      </c>
      <c r="H40" s="246"/>
      <c r="I40" s="246"/>
      <c r="J40" s="246"/>
      <c r="K40" s="246"/>
      <c r="L40" s="246"/>
      <c r="M40" s="246"/>
      <c r="N40" s="246"/>
      <c r="O40" s="246"/>
      <c r="P40" s="246"/>
      <c r="Q40" s="246"/>
    </row>
    <row r="41" spans="1:17" outlineLevel="3">
      <c r="A41" s="84" t="s">
        <v>248</v>
      </c>
      <c r="B41" s="223">
        <v>19.728459999999998</v>
      </c>
      <c r="C41" s="223">
        <v>17.873328999999998</v>
      </c>
      <c r="D41" s="223">
        <v>23.602312000000001</v>
      </c>
      <c r="E41" s="223">
        <v>17.245816000000001</v>
      </c>
      <c r="F41" s="223">
        <v>23.968738999999999</v>
      </c>
      <c r="G41" s="223">
        <v>21.481691000000001</v>
      </c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1:17" outlineLevel="3">
      <c r="A42" s="84" t="s">
        <v>249</v>
      </c>
      <c r="B42" s="223">
        <v>18.899999999999999</v>
      </c>
      <c r="C42" s="223">
        <v>17.5</v>
      </c>
      <c r="D42" s="223">
        <v>17.5</v>
      </c>
      <c r="E42" s="223">
        <v>17.5</v>
      </c>
      <c r="F42" s="223">
        <v>17.5</v>
      </c>
      <c r="G42" s="223">
        <v>17.5</v>
      </c>
      <c r="H42" s="246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1:17" outlineLevel="3">
      <c r="A43" s="84" t="s">
        <v>341</v>
      </c>
      <c r="B43" s="223">
        <v>0</v>
      </c>
      <c r="C43" s="223">
        <v>24.18031366728</v>
      </c>
      <c r="D43" s="223">
        <v>0</v>
      </c>
      <c r="E43" s="223">
        <v>31.776369563999999</v>
      </c>
      <c r="F43" s="223">
        <v>0</v>
      </c>
      <c r="G43" s="223">
        <v>0</v>
      </c>
      <c r="H43" s="246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1:17" outlineLevel="3">
      <c r="A44" s="84" t="s">
        <v>342</v>
      </c>
      <c r="B44" s="223">
        <v>19.399999999999999</v>
      </c>
      <c r="C44" s="223">
        <v>19.399999999999999</v>
      </c>
      <c r="D44" s="223">
        <v>18</v>
      </c>
      <c r="E44" s="223">
        <v>18</v>
      </c>
      <c r="F44" s="223">
        <v>18</v>
      </c>
      <c r="G44" s="223">
        <v>18</v>
      </c>
      <c r="H44" s="246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1:17" outlineLevel="2">
      <c r="A45" s="63" t="s">
        <v>251</v>
      </c>
      <c r="B45" s="171">
        <f t="shared" ref="B45:G45" si="4">SUM(B$46:B$46)</f>
        <v>2.3805454051399999</v>
      </c>
      <c r="C45" s="171">
        <f t="shared" si="4"/>
        <v>2.2482928826599999</v>
      </c>
      <c r="D45" s="171">
        <f t="shared" si="4"/>
        <v>2.11604036018</v>
      </c>
      <c r="E45" s="171">
        <f t="shared" si="4"/>
        <v>1.9837878377</v>
      </c>
      <c r="F45" s="171">
        <f t="shared" si="4"/>
        <v>1.85153531522</v>
      </c>
      <c r="G45" s="171">
        <f t="shared" si="4"/>
        <v>1.85153531522</v>
      </c>
      <c r="H45" s="246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1:17" outlineLevel="3">
      <c r="A46" s="84" t="s">
        <v>328</v>
      </c>
      <c r="B46" s="223">
        <v>2.3805454051399999</v>
      </c>
      <c r="C46" s="223">
        <v>2.2482928826599999</v>
      </c>
      <c r="D46" s="223">
        <v>2.11604036018</v>
      </c>
      <c r="E46" s="223">
        <v>1.9837878377</v>
      </c>
      <c r="F46" s="223">
        <v>1.85153531522</v>
      </c>
      <c r="G46" s="223">
        <v>1.85153531522</v>
      </c>
      <c r="H46" s="246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1:17" ht="15" outlineLevel="1">
      <c r="A47" s="81" t="s">
        <v>253</v>
      </c>
      <c r="B47" s="140">
        <f t="shared" ref="B47:G47" si="5">B$48+B$56+B$65+B$70+B$80</f>
        <v>1080.3104444488399</v>
      </c>
      <c r="C47" s="140">
        <f t="shared" si="5"/>
        <v>1099.2009037613502</v>
      </c>
      <c r="D47" s="140">
        <f t="shared" si="5"/>
        <v>931.87402666849005</v>
      </c>
      <c r="E47" s="140">
        <f t="shared" si="5"/>
        <v>1258.5216249367199</v>
      </c>
      <c r="F47" s="140">
        <f t="shared" si="5"/>
        <v>1300.1236457048399</v>
      </c>
      <c r="G47" s="140">
        <f t="shared" si="5"/>
        <v>1388.44530590926</v>
      </c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1:17" outlineLevel="2">
      <c r="A48" s="63" t="s">
        <v>254</v>
      </c>
      <c r="B48" s="171">
        <f t="shared" ref="B48:G48" si="6">SUM(B$49:B$55)</f>
        <v>407.46798554705998</v>
      </c>
      <c r="C48" s="171">
        <f t="shared" si="6"/>
        <v>370.82150240570002</v>
      </c>
      <c r="D48" s="171">
        <f t="shared" si="6"/>
        <v>292.19705520395001</v>
      </c>
      <c r="E48" s="171">
        <f t="shared" si="6"/>
        <v>443.31220499020998</v>
      </c>
      <c r="F48" s="171">
        <f t="shared" si="6"/>
        <v>463.13044056396001</v>
      </c>
      <c r="G48" s="171">
        <f t="shared" si="6"/>
        <v>494.30931550290006</v>
      </c>
      <c r="H48" s="246"/>
      <c r="I48" s="246"/>
      <c r="J48" s="246"/>
      <c r="K48" s="246"/>
      <c r="L48" s="246"/>
      <c r="M48" s="246"/>
      <c r="N48" s="246"/>
      <c r="O48" s="246"/>
      <c r="P48" s="246"/>
      <c r="Q48" s="246"/>
    </row>
    <row r="49" spans="1:17" outlineLevel="3">
      <c r="A49" s="84" t="s">
        <v>100</v>
      </c>
      <c r="B49" s="223">
        <v>0</v>
      </c>
      <c r="C49" s="223">
        <v>0</v>
      </c>
      <c r="D49" s="223">
        <v>0</v>
      </c>
      <c r="E49" s="223">
        <v>0</v>
      </c>
      <c r="F49" s="223">
        <v>6.1845200000000003E-2</v>
      </c>
      <c r="G49" s="223">
        <v>6.6341399999999995E-2</v>
      </c>
      <c r="H49" s="246"/>
      <c r="I49" s="246"/>
      <c r="J49" s="246"/>
      <c r="K49" s="246"/>
      <c r="L49" s="246"/>
      <c r="M49" s="246"/>
      <c r="N49" s="246"/>
      <c r="O49" s="246"/>
      <c r="P49" s="246"/>
      <c r="Q49" s="246"/>
    </row>
    <row r="50" spans="1:17" outlineLevel="3">
      <c r="A50" s="84" t="s">
        <v>256</v>
      </c>
      <c r="B50" s="223">
        <v>18.002008912369998</v>
      </c>
      <c r="C50" s="223">
        <v>15.99855313998</v>
      </c>
      <c r="D50" s="223">
        <v>11.9812827548</v>
      </c>
      <c r="E50" s="223">
        <v>13.69347224048</v>
      </c>
      <c r="F50" s="223">
        <v>10.500506646330001</v>
      </c>
      <c r="G50" s="223">
        <v>11.039900752859999</v>
      </c>
      <c r="H50" s="246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1:17" outlineLevel="3">
      <c r="A51" s="84" t="s">
        <v>257</v>
      </c>
      <c r="B51" s="223">
        <v>19.35682668782</v>
      </c>
      <c r="C51" s="223">
        <v>18.849402313100001</v>
      </c>
      <c r="D51" s="223">
        <v>18.590715185450001</v>
      </c>
      <c r="E51" s="223">
        <v>26.985065628059999</v>
      </c>
      <c r="F51" s="223">
        <v>27.704960040149999</v>
      </c>
      <c r="G51" s="223">
        <v>29.363309944680001</v>
      </c>
      <c r="H51" s="246"/>
      <c r="I51" s="246"/>
      <c r="J51" s="246"/>
      <c r="K51" s="246"/>
      <c r="L51" s="246"/>
      <c r="M51" s="246"/>
      <c r="N51" s="246"/>
      <c r="O51" s="246"/>
      <c r="P51" s="246"/>
      <c r="Q51" s="246"/>
    </row>
    <row r="52" spans="1:17" outlineLevel="3">
      <c r="A52" s="84" t="s">
        <v>255</v>
      </c>
      <c r="B52" s="223">
        <v>94.122141439999993</v>
      </c>
      <c r="C52" s="223">
        <v>104.97379678</v>
      </c>
      <c r="D52" s="223">
        <v>87.456819999999993</v>
      </c>
      <c r="E52" s="223">
        <v>132.357876</v>
      </c>
      <c r="F52" s="223">
        <v>136.36866599999999</v>
      </c>
      <c r="G52" s="223">
        <v>146.28278700000001</v>
      </c>
      <c r="H52" s="246"/>
      <c r="I52" s="246"/>
      <c r="J52" s="246"/>
      <c r="K52" s="246"/>
      <c r="L52" s="246"/>
      <c r="M52" s="246"/>
      <c r="N52" s="246"/>
      <c r="O52" s="246"/>
      <c r="P52" s="246"/>
      <c r="Q52" s="246"/>
    </row>
    <row r="53" spans="1:17" outlineLevel="3">
      <c r="A53" s="84" t="s">
        <v>258</v>
      </c>
      <c r="B53" s="223">
        <v>137.87248958478</v>
      </c>
      <c r="C53" s="223">
        <v>135.05662434153999</v>
      </c>
      <c r="D53" s="223">
        <v>116.13319515038</v>
      </c>
      <c r="E53" s="223">
        <v>149.66078664104</v>
      </c>
      <c r="F53" s="223">
        <v>167.90406736776001</v>
      </c>
      <c r="G53" s="223">
        <v>177.98471814151</v>
      </c>
      <c r="H53" s="246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1:17" outlineLevel="3">
      <c r="A54" s="84" t="s">
        <v>259</v>
      </c>
      <c r="B54" s="223">
        <v>137.94721835202</v>
      </c>
      <c r="C54" s="223">
        <v>95.545237728559997</v>
      </c>
      <c r="D54" s="223">
        <v>57.493439262499997</v>
      </c>
      <c r="E54" s="223">
        <v>119.56959310429001</v>
      </c>
      <c r="F54" s="223">
        <v>119.00280760606</v>
      </c>
      <c r="G54" s="223">
        <v>127.8619963598</v>
      </c>
      <c r="H54" s="246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1:17" outlineLevel="3">
      <c r="A55" s="84" t="s">
        <v>260</v>
      </c>
      <c r="B55" s="223">
        <v>0.16730057006999999</v>
      </c>
      <c r="C55" s="223">
        <v>0.39788810252000001</v>
      </c>
      <c r="D55" s="223">
        <v>0.54160285082000004</v>
      </c>
      <c r="E55" s="223">
        <v>1.0454113763399999</v>
      </c>
      <c r="F55" s="223">
        <v>1.5875877036599999</v>
      </c>
      <c r="G55" s="223">
        <v>1.71026190405</v>
      </c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1:17" outlineLevel="2">
      <c r="A56" s="63" t="s">
        <v>296</v>
      </c>
      <c r="B56" s="171">
        <f t="shared" ref="B56:G56" si="7">SUM(B$57:B$64)</f>
        <v>49.296237410669995</v>
      </c>
      <c r="C56" s="171">
        <f t="shared" si="7"/>
        <v>47.931220623000002</v>
      </c>
      <c r="D56" s="171">
        <f t="shared" si="7"/>
        <v>38.587261669610001</v>
      </c>
      <c r="E56" s="171">
        <f t="shared" si="7"/>
        <v>43.896592746549999</v>
      </c>
      <c r="F56" s="171">
        <f t="shared" si="7"/>
        <v>40.750160885679996</v>
      </c>
      <c r="G56" s="171">
        <f t="shared" si="7"/>
        <v>43.867214774570002</v>
      </c>
      <c r="H56" s="246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1:17" outlineLevel="3">
      <c r="A57" s="84" t="s">
        <v>262</v>
      </c>
      <c r="B57" s="223">
        <v>0</v>
      </c>
      <c r="C57" s="223">
        <v>0</v>
      </c>
      <c r="D57" s="223">
        <v>0</v>
      </c>
      <c r="E57" s="223">
        <v>0</v>
      </c>
      <c r="F57" s="223">
        <v>0.55899540264000003</v>
      </c>
      <c r="G57" s="223">
        <v>0.60307566617999997</v>
      </c>
      <c r="H57" s="246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1:17" outlineLevel="3">
      <c r="A58" s="84" t="s">
        <v>343</v>
      </c>
      <c r="B58" s="223">
        <v>8.9030299999999993</v>
      </c>
      <c r="C58" s="223">
        <v>8.1307875999999997</v>
      </c>
      <c r="D58" s="223">
        <v>3.6202200000000002</v>
      </c>
      <c r="E58" s="223">
        <v>0</v>
      </c>
      <c r="F58" s="223">
        <v>0</v>
      </c>
      <c r="G58" s="223">
        <v>0</v>
      </c>
      <c r="H58" s="246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1:17" outlineLevel="3">
      <c r="A59" s="84" t="s">
        <v>263</v>
      </c>
      <c r="B59" s="223">
        <v>7.4875390536599999</v>
      </c>
      <c r="C59" s="223">
        <v>7.1863010601399999</v>
      </c>
      <c r="D59" s="223">
        <v>6.4320433100400001</v>
      </c>
      <c r="E59" s="223">
        <v>8.9906458514699992</v>
      </c>
      <c r="F59" s="223">
        <v>7.8206807494600001</v>
      </c>
      <c r="G59" s="223">
        <v>8.3892510634799997</v>
      </c>
      <c r="H59" s="246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1:17" outlineLevel="3">
      <c r="A60" s="84" t="s">
        <v>264</v>
      </c>
      <c r="B60" s="223">
        <v>0</v>
      </c>
      <c r="C60" s="223">
        <v>0</v>
      </c>
      <c r="D60" s="223">
        <v>0.15374539101000001</v>
      </c>
      <c r="E60" s="223">
        <v>0.40721180357999998</v>
      </c>
      <c r="F60" s="223">
        <v>1.1414699260300001</v>
      </c>
      <c r="G60" s="223">
        <v>1.2794402414499999</v>
      </c>
      <c r="H60" s="246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1:17" outlineLevel="3">
      <c r="A61" s="84" t="s">
        <v>265</v>
      </c>
      <c r="B61" s="223">
        <v>17.004691528479999</v>
      </c>
      <c r="C61" s="223">
        <v>16.775096997630001</v>
      </c>
      <c r="D61" s="223">
        <v>14.350423071130001</v>
      </c>
      <c r="E61" s="223">
        <v>17.13033209916</v>
      </c>
      <c r="F61" s="223">
        <v>16.526657320249999</v>
      </c>
      <c r="G61" s="223">
        <v>17.724252598709999</v>
      </c>
      <c r="H61" s="246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1:17" outlineLevel="3">
      <c r="A62" s="84" t="s">
        <v>266</v>
      </c>
      <c r="B62" s="223">
        <v>0.17323603973999999</v>
      </c>
      <c r="C62" s="223">
        <v>0.13144382978999999</v>
      </c>
      <c r="D62" s="223">
        <v>7.8694291629999996E-2</v>
      </c>
      <c r="E62" s="223">
        <v>5.364996859E-2</v>
      </c>
      <c r="F62" s="223">
        <v>1.2890436159999999E-2</v>
      </c>
      <c r="G62" s="223">
        <v>1.382453464E-2</v>
      </c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1:17" outlineLevel="3">
      <c r="A63" s="84" t="s">
        <v>267</v>
      </c>
      <c r="B63" s="223">
        <v>0</v>
      </c>
      <c r="C63" s="223">
        <v>0</v>
      </c>
      <c r="D63" s="223">
        <v>0.58780514750000001</v>
      </c>
      <c r="E63" s="223">
        <v>0.78617442469999999</v>
      </c>
      <c r="F63" s="223">
        <v>1.08277249519</v>
      </c>
      <c r="G63" s="223">
        <v>1.25513840146</v>
      </c>
      <c r="H63" s="246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1:17" outlineLevel="3">
      <c r="A64" s="84" t="s">
        <v>268</v>
      </c>
      <c r="B64" s="223">
        <v>15.727740788789999</v>
      </c>
      <c r="C64" s="223">
        <v>15.70759113544</v>
      </c>
      <c r="D64" s="223">
        <v>13.3643304583</v>
      </c>
      <c r="E64" s="223">
        <v>16.52857859905</v>
      </c>
      <c r="F64" s="223">
        <v>13.60669455595</v>
      </c>
      <c r="G64" s="223">
        <v>14.602232268650001</v>
      </c>
      <c r="H64" s="246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1:17" outlineLevel="2">
      <c r="A65" s="63" t="s">
        <v>269</v>
      </c>
      <c r="B65" s="171">
        <f t="shared" ref="B65:G65" si="8">SUM(B$66:B$69)</f>
        <v>1.71259423E-3</v>
      </c>
      <c r="C65" s="171">
        <f t="shared" si="8"/>
        <v>11.079828836580001</v>
      </c>
      <c r="D65" s="171">
        <f t="shared" si="8"/>
        <v>33.342212997930005</v>
      </c>
      <c r="E65" s="171">
        <f t="shared" si="8"/>
        <v>61.086282690360008</v>
      </c>
      <c r="F65" s="171">
        <f t="shared" si="8"/>
        <v>50.739152857089998</v>
      </c>
      <c r="G65" s="171">
        <f t="shared" si="8"/>
        <v>53.441965296500001</v>
      </c>
      <c r="H65" s="246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1:17" outlineLevel="3">
      <c r="A66" s="84" t="s">
        <v>59</v>
      </c>
      <c r="B66" s="223">
        <v>0</v>
      </c>
      <c r="C66" s="223">
        <v>0</v>
      </c>
      <c r="D66" s="223">
        <v>6.6055000000000001</v>
      </c>
      <c r="E66" s="223">
        <v>17.369800000000001</v>
      </c>
      <c r="F66" s="223">
        <v>20.099689999999999</v>
      </c>
      <c r="G66" s="223">
        <v>21.560955</v>
      </c>
      <c r="H66" s="246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1:17" outlineLevel="3">
      <c r="A67" s="84" t="s">
        <v>75</v>
      </c>
      <c r="B67" s="223">
        <v>1.71259423E-3</v>
      </c>
      <c r="C67" s="223">
        <v>1.6215184999999999E-3</v>
      </c>
      <c r="D67" s="223">
        <v>1.3509357200000001E-3</v>
      </c>
      <c r="E67" s="223">
        <v>1.77620796E-3</v>
      </c>
      <c r="F67" s="223">
        <v>1.5810478E-3</v>
      </c>
      <c r="G67" s="223">
        <v>1.6959913499999999E-3</v>
      </c>
      <c r="H67" s="246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1:17" outlineLevel="3">
      <c r="A68" s="84" t="s">
        <v>164</v>
      </c>
      <c r="B68" s="223">
        <v>0</v>
      </c>
      <c r="C68" s="223">
        <v>0</v>
      </c>
      <c r="D68" s="223">
        <v>4.3171068115700004</v>
      </c>
      <c r="E68" s="223">
        <v>6.5858728443199999</v>
      </c>
      <c r="F68" s="223">
        <v>8.11366189644</v>
      </c>
      <c r="G68" s="223">
        <v>8.7132063299499993</v>
      </c>
      <c r="H68" s="246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1:17" outlineLevel="3">
      <c r="A69" s="84" t="s">
        <v>45</v>
      </c>
      <c r="B69" s="223">
        <v>0</v>
      </c>
      <c r="C69" s="223">
        <v>11.07820731808</v>
      </c>
      <c r="D69" s="223">
        <v>22.418255250640001</v>
      </c>
      <c r="E69" s="223">
        <v>37.128833638080003</v>
      </c>
      <c r="F69" s="223">
        <v>22.52421991285</v>
      </c>
      <c r="G69" s="223">
        <v>23.166107975199999</v>
      </c>
      <c r="H69" s="246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1:17" outlineLevel="2">
      <c r="A70" s="63" t="s">
        <v>270</v>
      </c>
      <c r="B70" s="171">
        <f t="shared" ref="B70:G70" si="9">SUM(B$71:B$79)</f>
        <v>574.45951549287997</v>
      </c>
      <c r="C70" s="171">
        <f t="shared" si="9"/>
        <v>622.07978618407003</v>
      </c>
      <c r="D70" s="171">
        <f t="shared" si="9"/>
        <v>527.52570759700006</v>
      </c>
      <c r="E70" s="171">
        <f t="shared" si="9"/>
        <v>660.21868208960007</v>
      </c>
      <c r="F70" s="171">
        <f t="shared" si="9"/>
        <v>625.00446546599994</v>
      </c>
      <c r="G70" s="171">
        <f t="shared" si="9"/>
        <v>667.35677958700001</v>
      </c>
      <c r="H70" s="246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1:17" outlineLevel="3">
      <c r="A71" s="84" t="s">
        <v>271</v>
      </c>
      <c r="B71" s="223">
        <v>84.201668999999995</v>
      </c>
      <c r="C71" s="223">
        <v>83.064791999999997</v>
      </c>
      <c r="D71" s="223">
        <v>71.058599999999998</v>
      </c>
      <c r="E71" s="223">
        <v>84.823800000000006</v>
      </c>
      <c r="F71" s="223">
        <v>81.834599999999995</v>
      </c>
      <c r="G71" s="223">
        <v>87.764700000000005</v>
      </c>
      <c r="H71" s="246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1:17" outlineLevel="3">
      <c r="A72" s="84" t="s">
        <v>344</v>
      </c>
      <c r="B72" s="223">
        <v>28.067222999999998</v>
      </c>
      <c r="C72" s="223">
        <v>27.688264</v>
      </c>
      <c r="D72" s="223">
        <v>0</v>
      </c>
      <c r="E72" s="223">
        <v>0</v>
      </c>
      <c r="F72" s="223">
        <v>0</v>
      </c>
      <c r="G72" s="223">
        <v>0</v>
      </c>
      <c r="H72" s="246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1:17" outlineLevel="3">
      <c r="A73" s="84" t="s">
        <v>272</v>
      </c>
      <c r="B73" s="223">
        <v>349.92173149287999</v>
      </c>
      <c r="C73" s="223">
        <v>345.19714618406999</v>
      </c>
      <c r="D73" s="223">
        <v>279.63773759700001</v>
      </c>
      <c r="E73" s="223">
        <v>244.17311208960001</v>
      </c>
      <c r="F73" s="223">
        <v>208.99547546599999</v>
      </c>
      <c r="G73" s="223">
        <v>221.18547458699999</v>
      </c>
      <c r="H73" s="246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1:17" outlineLevel="3">
      <c r="A74" s="84" t="s">
        <v>345</v>
      </c>
      <c r="B74" s="223">
        <v>28.067222999999998</v>
      </c>
      <c r="C74" s="223">
        <v>27.688264</v>
      </c>
      <c r="D74" s="223">
        <v>23.686199999999999</v>
      </c>
      <c r="E74" s="223">
        <v>28.2746</v>
      </c>
      <c r="F74" s="223">
        <v>0</v>
      </c>
      <c r="G74" s="223">
        <v>0</v>
      </c>
      <c r="H74" s="246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1:17" outlineLevel="3">
      <c r="A75" s="84" t="s">
        <v>273</v>
      </c>
      <c r="B75" s="223">
        <v>84.201668999999995</v>
      </c>
      <c r="C75" s="223">
        <v>83.064791999999997</v>
      </c>
      <c r="D75" s="223">
        <v>71.058599999999998</v>
      </c>
      <c r="E75" s="223">
        <v>84.823800000000006</v>
      </c>
      <c r="F75" s="223">
        <v>81.834599999999995</v>
      </c>
      <c r="G75" s="223">
        <v>87.764700000000005</v>
      </c>
      <c r="H75" s="246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1:17" outlineLevel="3">
      <c r="A76" s="84" t="s">
        <v>274</v>
      </c>
      <c r="B76" s="223">
        <v>0</v>
      </c>
      <c r="C76" s="223">
        <v>55.376528</v>
      </c>
      <c r="D76" s="223">
        <v>55.662570000000002</v>
      </c>
      <c r="E76" s="223">
        <v>66.445310000000006</v>
      </c>
      <c r="F76" s="223">
        <v>64.103769999999997</v>
      </c>
      <c r="G76" s="223">
        <v>68.749015</v>
      </c>
      <c r="H76" s="246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1:17" outlineLevel="3">
      <c r="A77" s="84" t="s">
        <v>275</v>
      </c>
      <c r="B77" s="223">
        <v>0</v>
      </c>
      <c r="C77" s="223">
        <v>0</v>
      </c>
      <c r="D77" s="223">
        <v>26.422000000000001</v>
      </c>
      <c r="E77" s="223">
        <v>34.739600000000003</v>
      </c>
      <c r="F77" s="223">
        <v>30.922599999999999</v>
      </c>
      <c r="G77" s="223">
        <v>33.170699999999997</v>
      </c>
      <c r="H77" s="246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1:17" outlineLevel="3">
      <c r="A78" s="84" t="s">
        <v>276</v>
      </c>
      <c r="B78" s="223">
        <v>0</v>
      </c>
      <c r="C78" s="223">
        <v>0</v>
      </c>
      <c r="D78" s="223">
        <v>0</v>
      </c>
      <c r="E78" s="223">
        <v>116.93846000000001</v>
      </c>
      <c r="F78" s="223">
        <v>109.57657</v>
      </c>
      <c r="G78" s="223">
        <v>117.526115</v>
      </c>
      <c r="H78" s="246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1:17" outlineLevel="3">
      <c r="A79" s="84" t="s">
        <v>277</v>
      </c>
      <c r="B79" s="223">
        <v>0</v>
      </c>
      <c r="C79" s="223">
        <v>0</v>
      </c>
      <c r="D79" s="223">
        <v>0</v>
      </c>
      <c r="E79" s="223">
        <v>0</v>
      </c>
      <c r="F79" s="223">
        <v>47.736849999999997</v>
      </c>
      <c r="G79" s="223">
        <v>51.196075</v>
      </c>
      <c r="H79" s="246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1:17" outlineLevel="2">
      <c r="A80" s="63" t="s">
        <v>278</v>
      </c>
      <c r="B80" s="171">
        <f t="shared" ref="B80:G80" si="10">SUM(B$81:B$81)</f>
        <v>49.084993404000002</v>
      </c>
      <c r="C80" s="171">
        <f t="shared" si="10"/>
        <v>47.288565712</v>
      </c>
      <c r="D80" s="171">
        <f t="shared" si="10"/>
        <v>40.221789200000003</v>
      </c>
      <c r="E80" s="171">
        <f t="shared" si="10"/>
        <v>50.007862420000002</v>
      </c>
      <c r="F80" s="171">
        <f t="shared" si="10"/>
        <v>120.49942593211</v>
      </c>
      <c r="G80" s="171">
        <f t="shared" si="10"/>
        <v>129.47003074828999</v>
      </c>
      <c r="H80" s="246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1:17" outlineLevel="3">
      <c r="A81" s="84" t="s">
        <v>259</v>
      </c>
      <c r="B81" s="223">
        <v>49.084993404000002</v>
      </c>
      <c r="C81" s="223">
        <v>47.288565712</v>
      </c>
      <c r="D81" s="223">
        <v>40.221789200000003</v>
      </c>
      <c r="E81" s="223">
        <v>50.007862420000002</v>
      </c>
      <c r="F81" s="223">
        <v>120.49942593211</v>
      </c>
      <c r="G81" s="223">
        <v>129.47003074828999</v>
      </c>
      <c r="H81" s="246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1:17" ht="15">
      <c r="A82" s="242" t="s">
        <v>279</v>
      </c>
      <c r="B82" s="42">
        <f t="shared" ref="B82:G82" si="11">B$83+B$102</f>
        <v>307.98075708291003</v>
      </c>
      <c r="C82" s="42">
        <f t="shared" si="11"/>
        <v>308.13047207878003</v>
      </c>
      <c r="D82" s="42">
        <f t="shared" si="11"/>
        <v>236.92676847590002</v>
      </c>
      <c r="E82" s="42">
        <f t="shared" si="11"/>
        <v>292.65022357580006</v>
      </c>
      <c r="F82" s="42">
        <f t="shared" si="11"/>
        <v>309.33840958982</v>
      </c>
      <c r="G82" s="42">
        <f t="shared" si="11"/>
        <v>323.96174478935995</v>
      </c>
      <c r="H82" s="246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1:17" ht="15" outlineLevel="1">
      <c r="A83" s="81" t="s">
        <v>280</v>
      </c>
      <c r="B83" s="140">
        <f t="shared" ref="B83:G83" si="12">B$84+B$92+B$100</f>
        <v>13.279554505250001</v>
      </c>
      <c r="C83" s="140">
        <f t="shared" si="12"/>
        <v>10.320351852600002</v>
      </c>
      <c r="D83" s="140">
        <f t="shared" si="12"/>
        <v>9.3528146002600003</v>
      </c>
      <c r="E83" s="140">
        <f t="shared" si="12"/>
        <v>32.237360679409996</v>
      </c>
      <c r="F83" s="140">
        <f t="shared" si="12"/>
        <v>49.038826501249993</v>
      </c>
      <c r="G83" s="140">
        <f t="shared" si="12"/>
        <v>49.716259787169996</v>
      </c>
      <c r="H83" s="246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1:17" outlineLevel="2">
      <c r="A84" s="63" t="s">
        <v>281</v>
      </c>
      <c r="B84" s="171">
        <f t="shared" ref="B84:G84" si="13">SUM(B$85:B$91)</f>
        <v>8.9500115999999998</v>
      </c>
      <c r="C84" s="171">
        <f t="shared" si="13"/>
        <v>6.0000115999999997</v>
      </c>
      <c r="D84" s="171">
        <f t="shared" si="13"/>
        <v>4.1880116000000003</v>
      </c>
      <c r="E84" s="171">
        <f t="shared" si="13"/>
        <v>24.3868166</v>
      </c>
      <c r="F84" s="171">
        <f t="shared" si="13"/>
        <v>16.928416599999998</v>
      </c>
      <c r="G84" s="171">
        <f t="shared" si="13"/>
        <v>16.928416599999998</v>
      </c>
      <c r="H84" s="246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1:17" outlineLevel="3">
      <c r="A85" s="84" t="s">
        <v>282</v>
      </c>
      <c r="B85" s="223">
        <v>1.1600000000000001E-5</v>
      </c>
      <c r="C85" s="223">
        <v>1.1600000000000001E-5</v>
      </c>
      <c r="D85" s="223">
        <v>1.1600000000000001E-5</v>
      </c>
      <c r="E85" s="223">
        <v>1.1600000000000001E-5</v>
      </c>
      <c r="F85" s="223">
        <v>1.1600000000000001E-5</v>
      </c>
      <c r="G85" s="223">
        <v>1.1600000000000001E-5</v>
      </c>
      <c r="H85" s="246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1:17" outlineLevel="3">
      <c r="A86" s="84" t="s">
        <v>283</v>
      </c>
      <c r="B86" s="223">
        <v>1</v>
      </c>
      <c r="C86" s="223">
        <v>1</v>
      </c>
      <c r="D86" s="223">
        <v>2.1880000000000002</v>
      </c>
      <c r="E86" s="223">
        <v>3.4750000000000001</v>
      </c>
      <c r="F86" s="223">
        <v>3.4750000000000001</v>
      </c>
      <c r="G86" s="223">
        <v>3.4750000000000001</v>
      </c>
      <c r="H86" s="246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1:17" outlineLevel="3">
      <c r="A87" s="84" t="s">
        <v>346</v>
      </c>
      <c r="B87" s="223">
        <v>2</v>
      </c>
      <c r="C87" s="223">
        <v>0</v>
      </c>
      <c r="D87" s="223">
        <v>0</v>
      </c>
      <c r="E87" s="223">
        <v>0</v>
      </c>
      <c r="F87" s="223">
        <v>0</v>
      </c>
      <c r="G87" s="223">
        <v>0</v>
      </c>
      <c r="H87" s="246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1:17" outlineLevel="3">
      <c r="A88" s="84" t="s">
        <v>347</v>
      </c>
      <c r="B88" s="223">
        <v>3</v>
      </c>
      <c r="C88" s="223">
        <v>3</v>
      </c>
      <c r="D88" s="223">
        <v>2</v>
      </c>
      <c r="E88" s="223">
        <v>1.6763999999999999</v>
      </c>
      <c r="F88" s="223">
        <v>0</v>
      </c>
      <c r="G88" s="223">
        <v>0</v>
      </c>
      <c r="H88" s="246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1:17" outlineLevel="3">
      <c r="A89" s="84" t="s">
        <v>348</v>
      </c>
      <c r="B89" s="223">
        <v>0</v>
      </c>
      <c r="C89" s="223">
        <v>0</v>
      </c>
      <c r="D89" s="223">
        <v>0</v>
      </c>
      <c r="E89" s="223">
        <v>14.363</v>
      </c>
      <c r="F89" s="223">
        <v>8.5809999999999995</v>
      </c>
      <c r="G89" s="223">
        <v>8.5809999999999995</v>
      </c>
      <c r="H89" s="246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1:17" outlineLevel="3">
      <c r="A90" s="84" t="s">
        <v>349</v>
      </c>
      <c r="B90" s="223">
        <v>0</v>
      </c>
      <c r="C90" s="223">
        <v>0</v>
      </c>
      <c r="D90" s="223">
        <v>0</v>
      </c>
      <c r="E90" s="223">
        <v>2.8724050000000001</v>
      </c>
      <c r="F90" s="223">
        <v>2.8724050000000001</v>
      </c>
      <c r="G90" s="223">
        <v>2.8724050000000001</v>
      </c>
      <c r="H90" s="246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1:17" outlineLevel="3">
      <c r="A91" s="84" t="s">
        <v>350</v>
      </c>
      <c r="B91" s="223">
        <v>2.95</v>
      </c>
      <c r="C91" s="223">
        <v>2</v>
      </c>
      <c r="D91" s="223">
        <v>0</v>
      </c>
      <c r="E91" s="223">
        <v>2</v>
      </c>
      <c r="F91" s="223">
        <v>2</v>
      </c>
      <c r="G91" s="223">
        <v>2</v>
      </c>
      <c r="H91" s="246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1:17" outlineLevel="2">
      <c r="A92" s="278" t="s">
        <v>251</v>
      </c>
      <c r="B92" s="171">
        <f t="shared" ref="B92:G92" si="14">SUM(B$93:B$99)</f>
        <v>4.3285882552499997</v>
      </c>
      <c r="C92" s="171">
        <f t="shared" si="14"/>
        <v>4.3193856026000006</v>
      </c>
      <c r="D92" s="171">
        <f t="shared" si="14"/>
        <v>5.1638483502600003</v>
      </c>
      <c r="E92" s="171">
        <f t="shared" si="14"/>
        <v>7.8495894294099999</v>
      </c>
      <c r="F92" s="171">
        <f t="shared" si="14"/>
        <v>32.109455251249997</v>
      </c>
      <c r="G92" s="171">
        <f t="shared" si="14"/>
        <v>32.78688853717</v>
      </c>
      <c r="H92" s="246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1:17" outlineLevel="3">
      <c r="A93" s="84" t="s">
        <v>287</v>
      </c>
      <c r="B93" s="223">
        <v>8.9442430010000004E-2</v>
      </c>
      <c r="C93" s="223">
        <v>7.410936102E-2</v>
      </c>
      <c r="D93" s="223">
        <v>5.8776299900000002E-2</v>
      </c>
      <c r="E93" s="223">
        <v>1.0434432387999999</v>
      </c>
      <c r="F93" s="223">
        <v>4.3504301776699998</v>
      </c>
      <c r="G93" s="223">
        <v>4.3600152450499996</v>
      </c>
      <c r="H93" s="246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1:17" outlineLevel="3">
      <c r="A94" s="84" t="s">
        <v>288</v>
      </c>
      <c r="B94" s="223">
        <v>0</v>
      </c>
      <c r="C94" s="223">
        <v>0</v>
      </c>
      <c r="D94" s="223">
        <v>0</v>
      </c>
      <c r="E94" s="223">
        <v>0</v>
      </c>
      <c r="F94" s="223">
        <v>0.3546166</v>
      </c>
      <c r="G94" s="223">
        <v>0.38031369999999998</v>
      </c>
      <c r="H94" s="246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1:17" outlineLevel="3">
      <c r="A95" s="84" t="s">
        <v>289</v>
      </c>
      <c r="B95" s="223">
        <v>0</v>
      </c>
      <c r="C95" s="223">
        <v>0</v>
      </c>
      <c r="D95" s="223">
        <v>0</v>
      </c>
      <c r="E95" s="223">
        <v>0</v>
      </c>
      <c r="F95" s="223">
        <v>0.27278200000000002</v>
      </c>
      <c r="G95" s="223">
        <v>0.292549</v>
      </c>
      <c r="H95" s="246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1:17" outlineLevel="3">
      <c r="A96" s="84" t="s">
        <v>290</v>
      </c>
      <c r="B96" s="223">
        <v>0</v>
      </c>
      <c r="C96" s="223">
        <v>0</v>
      </c>
      <c r="D96" s="223">
        <v>0</v>
      </c>
      <c r="E96" s="223">
        <v>0</v>
      </c>
      <c r="F96" s="223">
        <v>0.38189479999999998</v>
      </c>
      <c r="G96" s="223">
        <v>0.4095686</v>
      </c>
      <c r="H96" s="246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1:17" outlineLevel="3">
      <c r="A97" s="84" t="s">
        <v>291</v>
      </c>
      <c r="B97" s="223">
        <v>0.34146937824000001</v>
      </c>
      <c r="C97" s="223">
        <v>0.96711474375999995</v>
      </c>
      <c r="D97" s="223">
        <v>1.75162567326</v>
      </c>
      <c r="E97" s="223">
        <v>1.9796968365100001</v>
      </c>
      <c r="F97" s="223">
        <v>10.60962944519</v>
      </c>
      <c r="G97" s="223">
        <v>10.914588305980001</v>
      </c>
      <c r="H97" s="246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1:17" outlineLevel="3">
      <c r="A98" s="84" t="s">
        <v>292</v>
      </c>
      <c r="B98" s="223">
        <v>3.8976764469999998</v>
      </c>
      <c r="C98" s="223">
        <v>3.2781614978200002</v>
      </c>
      <c r="D98" s="223">
        <v>3.3534463771</v>
      </c>
      <c r="E98" s="223">
        <v>4.8264493541000002</v>
      </c>
      <c r="F98" s="223">
        <v>12.514342159670001</v>
      </c>
      <c r="G98" s="223">
        <v>12.455088847080001</v>
      </c>
      <c r="H98" s="246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1:17" outlineLevel="3">
      <c r="A99" s="84" t="s">
        <v>293</v>
      </c>
      <c r="B99" s="223">
        <v>0</v>
      </c>
      <c r="C99" s="223">
        <v>0</v>
      </c>
      <c r="D99" s="223">
        <v>0</v>
      </c>
      <c r="E99" s="223">
        <v>0</v>
      </c>
      <c r="F99" s="223">
        <v>3.62576006872</v>
      </c>
      <c r="G99" s="223">
        <v>3.9747648390600001</v>
      </c>
      <c r="H99" s="246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1:17" outlineLevel="2">
      <c r="A100" s="63" t="s">
        <v>278</v>
      </c>
      <c r="B100" s="171">
        <f t="shared" ref="B100:G100" si="15">SUM(B$101:B$101)</f>
        <v>9.5465000000000003E-4</v>
      </c>
      <c r="C100" s="171">
        <f t="shared" si="15"/>
        <v>9.5465000000000003E-4</v>
      </c>
      <c r="D100" s="171">
        <f t="shared" si="15"/>
        <v>9.5465000000000003E-4</v>
      </c>
      <c r="E100" s="171">
        <f t="shared" si="15"/>
        <v>9.5465000000000003E-4</v>
      </c>
      <c r="F100" s="171">
        <f t="shared" si="15"/>
        <v>9.5465000000000003E-4</v>
      </c>
      <c r="G100" s="171">
        <f t="shared" si="15"/>
        <v>9.5465000000000003E-4</v>
      </c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1:17" outlineLevel="3">
      <c r="A101" s="84" t="s">
        <v>294</v>
      </c>
      <c r="B101" s="223">
        <v>9.5465000000000003E-4</v>
      </c>
      <c r="C101" s="223">
        <v>9.5465000000000003E-4</v>
      </c>
      <c r="D101" s="223">
        <v>9.5465000000000003E-4</v>
      </c>
      <c r="E101" s="223">
        <v>9.5465000000000003E-4</v>
      </c>
      <c r="F101" s="223">
        <v>9.5465000000000003E-4</v>
      </c>
      <c r="G101" s="223">
        <v>9.5465000000000003E-4</v>
      </c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1:17" ht="15" outlineLevel="1">
      <c r="A102" s="81" t="s">
        <v>253</v>
      </c>
      <c r="B102" s="140">
        <f t="shared" ref="B102:G102" si="16">B$103+B$109+B$111+B$119+B$122</f>
        <v>294.70120257766001</v>
      </c>
      <c r="C102" s="140">
        <f t="shared" si="16"/>
        <v>297.81012022618</v>
      </c>
      <c r="D102" s="140">
        <f t="shared" si="16"/>
        <v>227.57395387564003</v>
      </c>
      <c r="E102" s="140">
        <f t="shared" si="16"/>
        <v>260.41286289639004</v>
      </c>
      <c r="F102" s="140">
        <f t="shared" si="16"/>
        <v>260.29958308856999</v>
      </c>
      <c r="G102" s="140">
        <f t="shared" si="16"/>
        <v>274.24548500218998</v>
      </c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1:17" outlineLevel="2">
      <c r="A103" s="63" t="s">
        <v>254</v>
      </c>
      <c r="B103" s="171">
        <f t="shared" ref="B103:G103" si="17">SUM(B$104:B$108)</f>
        <v>229.71372478395</v>
      </c>
      <c r="C103" s="171">
        <f t="shared" si="17"/>
        <v>236.99304515757001</v>
      </c>
      <c r="D103" s="171">
        <f t="shared" si="17"/>
        <v>190.85308737639002</v>
      </c>
      <c r="E103" s="171">
        <f t="shared" si="17"/>
        <v>221.66375747764999</v>
      </c>
      <c r="F103" s="171">
        <f t="shared" si="17"/>
        <v>186.07742670998999</v>
      </c>
      <c r="G103" s="171">
        <f t="shared" si="17"/>
        <v>195.92485886006</v>
      </c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1:17" outlineLevel="3">
      <c r="A104" s="84" t="s">
        <v>295</v>
      </c>
      <c r="B104" s="223">
        <v>1.7725860336399999</v>
      </c>
      <c r="C104" s="223">
        <v>3.1714137999999998</v>
      </c>
      <c r="D104" s="223">
        <v>2.6421999999999999</v>
      </c>
      <c r="E104" s="223">
        <v>6.9479199999999999</v>
      </c>
      <c r="F104" s="223">
        <v>9.2767800000000005</v>
      </c>
      <c r="G104" s="223">
        <v>9.9512099999999997</v>
      </c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1:17" outlineLevel="3">
      <c r="A105" s="84" t="s">
        <v>256</v>
      </c>
      <c r="B105" s="223">
        <v>11.454118493439999</v>
      </c>
      <c r="C105" s="223">
        <v>5.7115437652300001</v>
      </c>
      <c r="D105" s="223">
        <v>7.9946693819899997</v>
      </c>
      <c r="E105" s="223">
        <v>10.432493553680001</v>
      </c>
      <c r="F105" s="223">
        <v>9.2781416098600005</v>
      </c>
      <c r="G105" s="223">
        <v>10.078030923269999</v>
      </c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1:17" outlineLevel="3">
      <c r="A106" s="84" t="s">
        <v>257</v>
      </c>
      <c r="B106" s="223">
        <v>1.17233984</v>
      </c>
      <c r="C106" s="223">
        <v>1.553992762</v>
      </c>
      <c r="D106" s="223">
        <v>1.4470008299999999</v>
      </c>
      <c r="E106" s="223">
        <v>1.9025141940000001</v>
      </c>
      <c r="F106" s="223">
        <v>1.685745539</v>
      </c>
      <c r="G106" s="223">
        <v>1.779276348</v>
      </c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1:17" outlineLevel="3">
      <c r="A107" s="84" t="s">
        <v>258</v>
      </c>
      <c r="B107" s="223">
        <v>12.620988166689999</v>
      </c>
      <c r="C107" s="223">
        <v>12.655384744099999</v>
      </c>
      <c r="D107" s="223">
        <v>10.8254236629</v>
      </c>
      <c r="E107" s="223">
        <v>12.66957612263</v>
      </c>
      <c r="F107" s="223">
        <v>12.77248679523</v>
      </c>
      <c r="G107" s="223">
        <v>13.69803813837</v>
      </c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1:17" outlineLevel="3">
      <c r="A108" s="84" t="s">
        <v>259</v>
      </c>
      <c r="B108" s="223">
        <v>202.69369225017999</v>
      </c>
      <c r="C108" s="223">
        <v>213.90071008624</v>
      </c>
      <c r="D108" s="223">
        <v>167.94379350150001</v>
      </c>
      <c r="E108" s="223">
        <v>189.71125360734001</v>
      </c>
      <c r="F108" s="223">
        <v>153.0642727659</v>
      </c>
      <c r="G108" s="223">
        <v>160.41830345042001</v>
      </c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1:17" outlineLevel="2">
      <c r="A109" s="63" t="s">
        <v>296</v>
      </c>
      <c r="B109" s="171">
        <f t="shared" ref="B109:G109" si="18">SUM(B$110:B$110)</f>
        <v>2.7359326455700002</v>
      </c>
      <c r="C109" s="171">
        <f t="shared" si="18"/>
        <v>1.3494962667799999</v>
      </c>
      <c r="D109" s="171">
        <f t="shared" si="18"/>
        <v>0</v>
      </c>
      <c r="E109" s="171">
        <f t="shared" si="18"/>
        <v>0</v>
      </c>
      <c r="F109" s="171">
        <f t="shared" si="18"/>
        <v>0</v>
      </c>
      <c r="G109" s="171">
        <f t="shared" si="18"/>
        <v>0</v>
      </c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1:17" outlineLevel="3">
      <c r="A110" s="84" t="s">
        <v>351</v>
      </c>
      <c r="B110" s="223">
        <v>2.7359326455700002</v>
      </c>
      <c r="C110" s="223">
        <v>1.3494962667799999</v>
      </c>
      <c r="D110" s="223">
        <v>0</v>
      </c>
      <c r="E110" s="223">
        <v>0</v>
      </c>
      <c r="F110" s="223">
        <v>0</v>
      </c>
      <c r="G110" s="223">
        <v>0</v>
      </c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1:17" outlineLevel="2">
      <c r="A111" s="63" t="s">
        <v>269</v>
      </c>
      <c r="B111" s="171">
        <f t="shared" ref="B111:G111" si="19">SUM(B$112:B$118)</f>
        <v>58.996130575340004</v>
      </c>
      <c r="C111" s="171">
        <f t="shared" si="19"/>
        <v>56.331306893259999</v>
      </c>
      <c r="D111" s="171">
        <f t="shared" si="19"/>
        <v>34.05327729071</v>
      </c>
      <c r="E111" s="171">
        <f t="shared" si="19"/>
        <v>35.432484333830004</v>
      </c>
      <c r="F111" s="171">
        <f t="shared" si="19"/>
        <v>29.513522327330001</v>
      </c>
      <c r="G111" s="171">
        <f t="shared" si="19"/>
        <v>30.366046220949997</v>
      </c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1:17" outlineLevel="3">
      <c r="A112" s="84" t="s">
        <v>145</v>
      </c>
      <c r="B112" s="223">
        <v>0</v>
      </c>
      <c r="C112" s="223">
        <v>2.21274739397</v>
      </c>
      <c r="D112" s="223">
        <v>3.43046205458</v>
      </c>
      <c r="E112" s="223">
        <v>4.9365827108299998</v>
      </c>
      <c r="F112" s="223">
        <v>4.4761919675000001</v>
      </c>
      <c r="G112" s="223">
        <v>5.7084016451000004</v>
      </c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1:17" outlineLevel="3">
      <c r="A113" s="84" t="s">
        <v>201</v>
      </c>
      <c r="B113" s="223">
        <v>10.58962562764</v>
      </c>
      <c r="C113" s="223">
        <v>12.53187946503</v>
      </c>
      <c r="D113" s="223">
        <v>0</v>
      </c>
      <c r="E113" s="223">
        <v>0</v>
      </c>
      <c r="F113" s="223">
        <v>0</v>
      </c>
      <c r="G113" s="223">
        <v>0</v>
      </c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1:17" outlineLevel="3">
      <c r="A114" s="84" t="s">
        <v>45</v>
      </c>
      <c r="B114" s="223">
        <v>1.0414123130299999</v>
      </c>
      <c r="C114" s="223">
        <v>0.93949721320000001</v>
      </c>
      <c r="D114" s="223">
        <v>0.71897552226000006</v>
      </c>
      <c r="E114" s="223">
        <v>0.80757162299999996</v>
      </c>
      <c r="F114" s="223">
        <v>0.48695035983000001</v>
      </c>
      <c r="G114" s="223">
        <v>0.52235207584999999</v>
      </c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1:17" outlineLevel="3">
      <c r="A115" s="84" t="s">
        <v>116</v>
      </c>
      <c r="B115" s="223">
        <v>0.85413330630999995</v>
      </c>
      <c r="C115" s="223">
        <v>0.53914034188000004</v>
      </c>
      <c r="D115" s="223">
        <v>0.22458699762000001</v>
      </c>
      <c r="E115" s="223">
        <v>0</v>
      </c>
      <c r="F115" s="223">
        <v>0</v>
      </c>
      <c r="G115" s="223">
        <v>0</v>
      </c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1:17" outlineLevel="3">
      <c r="A116" s="84" t="s">
        <v>297</v>
      </c>
      <c r="B116" s="223">
        <v>1.29782839152</v>
      </c>
      <c r="C116" s="223">
        <v>0.92257295648000004</v>
      </c>
      <c r="D116" s="223">
        <v>0.48319847999999999</v>
      </c>
      <c r="E116" s="223">
        <v>0</v>
      </c>
      <c r="F116" s="223">
        <v>0</v>
      </c>
      <c r="G116" s="223">
        <v>0</v>
      </c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1:17" outlineLevel="3">
      <c r="A117" s="84" t="s">
        <v>352</v>
      </c>
      <c r="B117" s="223">
        <v>42.466577746150001</v>
      </c>
      <c r="C117" s="223">
        <v>37.379156399999999</v>
      </c>
      <c r="D117" s="223">
        <v>28.423439999999999</v>
      </c>
      <c r="E117" s="223">
        <v>29.688330000000001</v>
      </c>
      <c r="F117" s="223">
        <v>24.550380000000001</v>
      </c>
      <c r="G117" s="223">
        <v>24.135292499999998</v>
      </c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1:17" outlineLevel="3">
      <c r="A118" s="84" t="s">
        <v>353</v>
      </c>
      <c r="B118" s="223">
        <v>2.7465531906899998</v>
      </c>
      <c r="C118" s="223">
        <v>1.8063131227</v>
      </c>
      <c r="D118" s="223">
        <v>0.77261423625000003</v>
      </c>
      <c r="E118" s="223">
        <v>0</v>
      </c>
      <c r="F118" s="223">
        <v>0</v>
      </c>
      <c r="G118" s="223">
        <v>0</v>
      </c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1:17" outlineLevel="2">
      <c r="A119" s="63" t="s">
        <v>298</v>
      </c>
      <c r="B119" s="171">
        <f t="shared" ref="B119:G119" si="20">SUM(B$120:B$121)</f>
        <v>0</v>
      </c>
      <c r="C119" s="171">
        <f t="shared" si="20"/>
        <v>0</v>
      </c>
      <c r="D119" s="171">
        <f t="shared" si="20"/>
        <v>0</v>
      </c>
      <c r="E119" s="171">
        <f t="shared" si="20"/>
        <v>0</v>
      </c>
      <c r="F119" s="171">
        <f t="shared" si="20"/>
        <v>41.599254999999999</v>
      </c>
      <c r="G119" s="171">
        <f t="shared" si="20"/>
        <v>44.613722499999994</v>
      </c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1:17" outlineLevel="3">
      <c r="A120" s="84" t="s">
        <v>299</v>
      </c>
      <c r="B120" s="223">
        <v>0</v>
      </c>
      <c r="C120" s="223">
        <v>0</v>
      </c>
      <c r="D120" s="223">
        <v>0</v>
      </c>
      <c r="E120" s="223">
        <v>0</v>
      </c>
      <c r="F120" s="223">
        <v>19.094740000000002</v>
      </c>
      <c r="G120" s="223">
        <v>20.478429999999999</v>
      </c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1:17" outlineLevel="3">
      <c r="A121" s="84" t="s">
        <v>300</v>
      </c>
      <c r="B121" s="223">
        <v>0</v>
      </c>
      <c r="C121" s="223">
        <v>0</v>
      </c>
      <c r="D121" s="223">
        <v>0</v>
      </c>
      <c r="E121" s="223">
        <v>0</v>
      </c>
      <c r="F121" s="223">
        <v>22.504515000000001</v>
      </c>
      <c r="G121" s="223">
        <v>24.135292499999998</v>
      </c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1:17" outlineLevel="2">
      <c r="A122" s="63" t="s">
        <v>278</v>
      </c>
      <c r="B122" s="171">
        <f t="shared" ref="B122:G122" si="21">SUM(B$123:B$123)</f>
        <v>3.2554145727999999</v>
      </c>
      <c r="C122" s="171">
        <f t="shared" si="21"/>
        <v>3.1362719085699999</v>
      </c>
      <c r="D122" s="171">
        <f t="shared" si="21"/>
        <v>2.6675892085399999</v>
      </c>
      <c r="E122" s="171">
        <f t="shared" si="21"/>
        <v>3.31662108491</v>
      </c>
      <c r="F122" s="171">
        <f t="shared" si="21"/>
        <v>3.1093790512499999</v>
      </c>
      <c r="G122" s="171">
        <f t="shared" si="21"/>
        <v>3.34085742118</v>
      </c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1:17" outlineLevel="3">
      <c r="A123" s="84" t="s">
        <v>259</v>
      </c>
      <c r="B123" s="223">
        <v>3.2554145727999999</v>
      </c>
      <c r="C123" s="223">
        <v>3.1362719085699999</v>
      </c>
      <c r="D123" s="223">
        <v>2.6675892085399999</v>
      </c>
      <c r="E123" s="223">
        <v>3.31662108491</v>
      </c>
      <c r="F123" s="223">
        <v>3.1093790512499999</v>
      </c>
      <c r="G123" s="223">
        <v>3.34085742118</v>
      </c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1:17">
      <c r="B124" s="142"/>
      <c r="C124" s="142"/>
      <c r="D124" s="142"/>
      <c r="E124" s="142"/>
      <c r="F124" s="142"/>
      <c r="G124" s="142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1:17">
      <c r="B125" s="142"/>
      <c r="C125" s="142"/>
      <c r="D125" s="142"/>
      <c r="E125" s="142"/>
      <c r="F125" s="142"/>
      <c r="G125" s="142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</row>
    <row r="126" spans="1:17">
      <c r="B126" s="142"/>
      <c r="C126" s="142"/>
      <c r="D126" s="142"/>
      <c r="E126" s="142"/>
      <c r="F126" s="142"/>
      <c r="G126" s="142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</row>
    <row r="127" spans="1:17">
      <c r="B127" s="142"/>
      <c r="C127" s="142"/>
      <c r="D127" s="142"/>
      <c r="E127" s="142"/>
      <c r="F127" s="142"/>
      <c r="G127" s="142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</row>
    <row r="128" spans="1:17">
      <c r="B128" s="142"/>
      <c r="C128" s="142"/>
      <c r="D128" s="142"/>
      <c r="E128" s="142"/>
      <c r="F128" s="142"/>
      <c r="G128" s="142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142"/>
      <c r="C129" s="142"/>
      <c r="D129" s="142"/>
      <c r="E129" s="142"/>
      <c r="F129" s="142"/>
      <c r="G129" s="142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142"/>
      <c r="C130" s="142"/>
      <c r="D130" s="142"/>
      <c r="E130" s="142"/>
      <c r="F130" s="142"/>
      <c r="G130" s="142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142"/>
      <c r="C131" s="142"/>
      <c r="D131" s="142"/>
      <c r="E131" s="142"/>
      <c r="F131" s="142"/>
      <c r="G131" s="142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142"/>
      <c r="C132" s="142"/>
      <c r="D132" s="142"/>
      <c r="E132" s="142"/>
      <c r="F132" s="142"/>
      <c r="G132" s="142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142"/>
      <c r="C133" s="142"/>
      <c r="D133" s="142"/>
      <c r="E133" s="142"/>
      <c r="F133" s="142"/>
      <c r="G133" s="142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142"/>
      <c r="C134" s="142"/>
      <c r="D134" s="142"/>
      <c r="E134" s="142"/>
      <c r="F134" s="142"/>
      <c r="G134" s="142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142"/>
      <c r="C135" s="142"/>
      <c r="D135" s="142"/>
      <c r="E135" s="142"/>
      <c r="F135" s="142"/>
      <c r="G135" s="142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142"/>
      <c r="C136" s="142"/>
      <c r="D136" s="142"/>
      <c r="E136" s="142"/>
      <c r="F136" s="142"/>
      <c r="G136" s="142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142"/>
      <c r="C137" s="142"/>
      <c r="D137" s="142"/>
      <c r="E137" s="142"/>
      <c r="F137" s="142"/>
      <c r="G137" s="142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142"/>
      <c r="C138" s="142"/>
      <c r="D138" s="142"/>
      <c r="E138" s="142"/>
      <c r="F138" s="142"/>
      <c r="G138" s="142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142"/>
      <c r="C139" s="142"/>
      <c r="D139" s="142"/>
      <c r="E139" s="142"/>
      <c r="F139" s="142"/>
      <c r="G139" s="142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142"/>
      <c r="C140" s="142"/>
      <c r="D140" s="142"/>
      <c r="E140" s="142"/>
      <c r="F140" s="142"/>
      <c r="G140" s="142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142"/>
      <c r="C141" s="142"/>
      <c r="D141" s="142"/>
      <c r="E141" s="142"/>
      <c r="F141" s="142"/>
      <c r="G141" s="142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142"/>
      <c r="C142" s="142"/>
      <c r="D142" s="142"/>
      <c r="E142" s="142"/>
      <c r="F142" s="142"/>
      <c r="G142" s="142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142"/>
      <c r="C143" s="142"/>
      <c r="D143" s="142"/>
      <c r="E143" s="142"/>
      <c r="F143" s="142"/>
      <c r="G143" s="142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142"/>
      <c r="C144" s="142"/>
      <c r="D144" s="142"/>
      <c r="E144" s="142"/>
      <c r="F144" s="142"/>
      <c r="G144" s="142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142"/>
      <c r="C145" s="142"/>
      <c r="D145" s="142"/>
      <c r="E145" s="142"/>
      <c r="F145" s="142"/>
      <c r="G145" s="142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142"/>
      <c r="C146" s="142"/>
      <c r="D146" s="142"/>
      <c r="E146" s="142"/>
      <c r="F146" s="142"/>
      <c r="G146" s="142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142"/>
      <c r="C147" s="142"/>
      <c r="D147" s="142"/>
      <c r="E147" s="142"/>
      <c r="F147" s="142"/>
      <c r="G147" s="142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142"/>
      <c r="C148" s="142"/>
      <c r="D148" s="142"/>
      <c r="E148" s="142"/>
      <c r="F148" s="142"/>
      <c r="G148" s="142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142"/>
      <c r="C149" s="142"/>
      <c r="D149" s="142"/>
      <c r="E149" s="142"/>
      <c r="F149" s="142"/>
      <c r="G149" s="142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142"/>
      <c r="C150" s="142"/>
      <c r="D150" s="142"/>
      <c r="E150" s="142"/>
      <c r="F150" s="142"/>
      <c r="G150" s="142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142"/>
      <c r="C151" s="142"/>
      <c r="D151" s="142"/>
      <c r="E151" s="142"/>
      <c r="F151" s="142"/>
      <c r="G151" s="142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142"/>
      <c r="C152" s="142"/>
      <c r="D152" s="142"/>
      <c r="E152" s="142"/>
      <c r="F152" s="142"/>
      <c r="G152" s="142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142"/>
      <c r="C153" s="142"/>
      <c r="D153" s="142"/>
      <c r="E153" s="142"/>
      <c r="F153" s="142"/>
      <c r="G153" s="142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142"/>
      <c r="C154" s="142"/>
      <c r="D154" s="142"/>
      <c r="E154" s="142"/>
      <c r="F154" s="142"/>
      <c r="G154" s="142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142"/>
      <c r="C155" s="142"/>
      <c r="D155" s="142"/>
      <c r="E155" s="142"/>
      <c r="F155" s="142"/>
      <c r="G155" s="142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142"/>
      <c r="C156" s="142"/>
      <c r="D156" s="142"/>
      <c r="E156" s="142"/>
      <c r="F156" s="142"/>
      <c r="G156" s="142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142"/>
      <c r="C157" s="142"/>
      <c r="D157" s="142"/>
      <c r="E157" s="142"/>
      <c r="F157" s="142"/>
      <c r="G157" s="142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142"/>
      <c r="C158" s="142"/>
      <c r="D158" s="142"/>
      <c r="E158" s="142"/>
      <c r="F158" s="142"/>
      <c r="G158" s="142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142"/>
      <c r="C159" s="142"/>
      <c r="D159" s="142"/>
      <c r="E159" s="142"/>
      <c r="F159" s="142"/>
      <c r="G159" s="142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142"/>
      <c r="C160" s="142"/>
      <c r="D160" s="142"/>
      <c r="E160" s="142"/>
      <c r="F160" s="142"/>
      <c r="G160" s="142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142"/>
      <c r="C161" s="142"/>
      <c r="D161" s="142"/>
      <c r="E161" s="142"/>
      <c r="F161" s="142"/>
      <c r="G161" s="142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142"/>
      <c r="C162" s="142"/>
      <c r="D162" s="142"/>
      <c r="E162" s="142"/>
      <c r="F162" s="142"/>
      <c r="G162" s="142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142"/>
      <c r="C163" s="142"/>
      <c r="D163" s="142"/>
      <c r="E163" s="142"/>
      <c r="F163" s="142"/>
      <c r="G163" s="142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142"/>
      <c r="C164" s="142"/>
      <c r="D164" s="142"/>
      <c r="E164" s="142"/>
      <c r="F164" s="142"/>
      <c r="G164" s="142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142"/>
      <c r="C165" s="142"/>
      <c r="D165" s="142"/>
      <c r="E165" s="142"/>
      <c r="F165" s="142"/>
      <c r="G165" s="142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142"/>
      <c r="C166" s="142"/>
      <c r="D166" s="142"/>
      <c r="E166" s="142"/>
      <c r="F166" s="142"/>
      <c r="G166" s="142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142"/>
      <c r="C167" s="142"/>
      <c r="D167" s="142"/>
      <c r="E167" s="142"/>
      <c r="F167" s="142"/>
      <c r="G167" s="142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142"/>
      <c r="C168" s="142"/>
      <c r="D168" s="142"/>
      <c r="E168" s="142"/>
      <c r="F168" s="142"/>
      <c r="G168" s="142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G1" sqref="G1"/>
    </sheetView>
  </sheetViews>
  <sheetFormatPr baseColWidth="10" defaultColWidth="9.1640625" defaultRowHeight="14" outlineLevelRow="3"/>
  <cols>
    <col min="1" max="1" width="52" style="9" customWidth="1"/>
    <col min="2" max="7" width="15.1640625" style="163" customWidth="1"/>
    <col min="8" max="16384" width="9.1640625" style="9"/>
  </cols>
  <sheetData>
    <row r="2" spans="1:19" ht="19">
      <c r="A2" s="5" t="s">
        <v>334</v>
      </c>
      <c r="B2" s="3"/>
      <c r="C2" s="3"/>
      <c r="D2" s="3"/>
      <c r="E2" s="3"/>
      <c r="F2" s="3"/>
      <c r="G2" s="3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>
      <c r="A3" s="213"/>
    </row>
    <row r="4" spans="1:19" s="82" customFormat="1">
      <c r="B4" s="215"/>
      <c r="C4" s="215"/>
      <c r="D4" s="215"/>
      <c r="E4" s="215"/>
      <c r="F4" s="215"/>
      <c r="G4" s="82" t="s">
        <v>301</v>
      </c>
    </row>
    <row r="5" spans="1:19" s="154" customFormat="1">
      <c r="A5" s="93"/>
      <c r="B5" s="41">
        <v>43100</v>
      </c>
      <c r="C5" s="41">
        <v>43465</v>
      </c>
      <c r="D5" s="41">
        <v>43830</v>
      </c>
      <c r="E5" s="41">
        <v>44196</v>
      </c>
      <c r="F5" s="41">
        <v>44561</v>
      </c>
      <c r="G5" s="41">
        <v>44620</v>
      </c>
    </row>
    <row r="6" spans="1:19" s="121" customFormat="1" ht="17">
      <c r="A6" s="55" t="s">
        <v>214</v>
      </c>
      <c r="B6" s="226">
        <f t="shared" ref="B6:G6" si="0">B$7+B$82</f>
        <v>76.305753084320017</v>
      </c>
      <c r="C6" s="226">
        <f t="shared" si="0"/>
        <v>78.315547975930002</v>
      </c>
      <c r="D6" s="226">
        <f t="shared" si="0"/>
        <v>84.365406859520021</v>
      </c>
      <c r="E6" s="226">
        <f t="shared" si="0"/>
        <v>90.253504033989998</v>
      </c>
      <c r="F6" s="226">
        <f t="shared" si="0"/>
        <v>97.954450442069998</v>
      </c>
      <c r="G6" s="226">
        <f t="shared" si="0"/>
        <v>93.320295901530017</v>
      </c>
    </row>
    <row r="7" spans="1:19" s="172" customFormat="1" ht="16">
      <c r="A7" s="64" t="s">
        <v>215</v>
      </c>
      <c r="B7" s="87">
        <f t="shared" ref="B7:G7" si="1">B$8+B$47</f>
        <v>65.332784469560011</v>
      </c>
      <c r="C7" s="87">
        <f t="shared" si="1"/>
        <v>67.186989245079999</v>
      </c>
      <c r="D7" s="87">
        <f t="shared" si="1"/>
        <v>74.362672420240017</v>
      </c>
      <c r="E7" s="87">
        <f t="shared" si="1"/>
        <v>79.903217077660003</v>
      </c>
      <c r="F7" s="87">
        <f t="shared" si="1"/>
        <v>86.614317677070005</v>
      </c>
      <c r="G7" s="87">
        <f t="shared" si="1"/>
        <v>82.246535786510009</v>
      </c>
    </row>
    <row r="8" spans="1:19" s="212" customFormat="1" ht="16" outlineLevel="1">
      <c r="A8" s="200" t="s">
        <v>216</v>
      </c>
      <c r="B8" s="27">
        <f t="shared" ref="B8:G8" si="2">B$9+B$45</f>
        <v>26.842676472450012</v>
      </c>
      <c r="C8" s="27">
        <f t="shared" si="2"/>
        <v>27.487826315950002</v>
      </c>
      <c r="D8" s="27">
        <f t="shared" si="2"/>
        <v>35.020184952060006</v>
      </c>
      <c r="E8" s="27">
        <f t="shared" si="2"/>
        <v>35.392538767910004</v>
      </c>
      <c r="F8" s="27">
        <f t="shared" si="2"/>
        <v>38.952681436220011</v>
      </c>
      <c r="G8" s="27">
        <f t="shared" si="2"/>
        <v>34.786270808360001</v>
      </c>
    </row>
    <row r="9" spans="1:19" s="25" customFormat="1" outlineLevel="2">
      <c r="A9" s="238" t="s">
        <v>217</v>
      </c>
      <c r="B9" s="204">
        <f t="shared" ref="B9:G9" si="3">SUM(B$10:B$44)</f>
        <v>26.757860621410014</v>
      </c>
      <c r="C9" s="204">
        <f t="shared" si="3"/>
        <v>27.406626104820003</v>
      </c>
      <c r="D9" s="204">
        <f t="shared" si="3"/>
        <v>34.930848530000006</v>
      </c>
      <c r="E9" s="204">
        <f t="shared" si="3"/>
        <v>35.322377285950004</v>
      </c>
      <c r="F9" s="204">
        <f t="shared" si="3"/>
        <v>38.884805428450008</v>
      </c>
      <c r="G9" s="204">
        <f t="shared" si="3"/>
        <v>34.722981058089999</v>
      </c>
    </row>
    <row r="10" spans="1:19" s="26" customFormat="1" outlineLevel="3">
      <c r="A10" s="84" t="s">
        <v>335</v>
      </c>
      <c r="B10" s="24">
        <v>0</v>
      </c>
      <c r="C10" s="24">
        <v>0.423707</v>
      </c>
      <c r="D10" s="24">
        <v>0</v>
      </c>
      <c r="E10" s="24">
        <v>0</v>
      </c>
      <c r="F10" s="24">
        <v>0</v>
      </c>
      <c r="G10" s="24">
        <v>0</v>
      </c>
    </row>
    <row r="11" spans="1:19" outlineLevel="3">
      <c r="A11" s="84" t="s">
        <v>321</v>
      </c>
      <c r="B11" s="223">
        <v>2.2321566689900001</v>
      </c>
      <c r="C11" s="223">
        <v>2.2627073694200002</v>
      </c>
      <c r="D11" s="223">
        <v>3.0702229567899999</v>
      </c>
      <c r="E11" s="223">
        <v>2.5383883414600001</v>
      </c>
      <c r="F11" s="223">
        <v>2.9816281866000001</v>
      </c>
      <c r="G11" s="223">
        <v>2.7801650321600002</v>
      </c>
      <c r="H11" s="246"/>
      <c r="I11" s="246"/>
      <c r="J11" s="246"/>
      <c r="K11" s="246"/>
      <c r="L11" s="246"/>
      <c r="M11" s="246"/>
      <c r="N11" s="246"/>
      <c r="O11" s="246"/>
      <c r="P11" s="246"/>
      <c r="Q11" s="246"/>
    </row>
    <row r="12" spans="1:19" outlineLevel="3">
      <c r="A12" s="84" t="s">
        <v>219</v>
      </c>
      <c r="B12" s="223">
        <v>0.67812195027</v>
      </c>
      <c r="C12" s="223">
        <v>0.68740315390999995</v>
      </c>
      <c r="D12" s="223">
        <v>0.80354805750000002</v>
      </c>
      <c r="E12" s="223">
        <v>0.67314833805999996</v>
      </c>
      <c r="F12" s="223">
        <v>0.64274768862999998</v>
      </c>
      <c r="G12" s="223">
        <v>0.59931840477999998</v>
      </c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9" outlineLevel="3">
      <c r="A13" s="84" t="s">
        <v>336</v>
      </c>
      <c r="B13" s="223">
        <v>0.24593776166</v>
      </c>
      <c r="C13" s="223">
        <v>0.69196167220000004</v>
      </c>
      <c r="D13" s="223">
        <v>1.59467773396</v>
      </c>
      <c r="E13" s="223">
        <v>1.96742521474</v>
      </c>
      <c r="F13" s="223">
        <v>3.5161637729300002</v>
      </c>
      <c r="G13" s="223">
        <v>2.5162570424099999</v>
      </c>
      <c r="H13" s="246"/>
      <c r="I13" s="246"/>
      <c r="J13" s="246"/>
      <c r="K13" s="246"/>
      <c r="L13" s="246"/>
      <c r="M13" s="246"/>
      <c r="N13" s="246"/>
      <c r="O13" s="246"/>
      <c r="P13" s="246"/>
      <c r="Q13" s="246"/>
    </row>
    <row r="14" spans="1:19" outlineLevel="3">
      <c r="A14" s="84" t="s">
        <v>221</v>
      </c>
      <c r="B14" s="223">
        <v>1.30044928209</v>
      </c>
      <c r="C14" s="223">
        <v>1.3182480490299999</v>
      </c>
      <c r="D14" s="223">
        <v>1.54098166862</v>
      </c>
      <c r="E14" s="223">
        <v>1.29091127722</v>
      </c>
      <c r="F14" s="223">
        <v>1.3380648283200001</v>
      </c>
      <c r="G14" s="223">
        <v>1.2476542390800001</v>
      </c>
      <c r="H14" s="246"/>
      <c r="I14" s="246"/>
      <c r="J14" s="246"/>
      <c r="K14" s="246"/>
      <c r="L14" s="246"/>
      <c r="M14" s="246"/>
      <c r="N14" s="246"/>
      <c r="O14" s="246"/>
      <c r="P14" s="246"/>
      <c r="Q14" s="246"/>
    </row>
    <row r="15" spans="1:19" outlineLevel="3">
      <c r="A15" s="84" t="s">
        <v>222</v>
      </c>
      <c r="B15" s="223">
        <v>1.02254508758</v>
      </c>
      <c r="C15" s="223">
        <v>1.0365402828900001</v>
      </c>
      <c r="D15" s="223">
        <v>1.2116760391900001</v>
      </c>
      <c r="E15" s="223">
        <v>1.01504534102</v>
      </c>
      <c r="F15" s="223">
        <v>1.05212224414</v>
      </c>
      <c r="G15" s="223">
        <v>0.98103227149000005</v>
      </c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9" outlineLevel="3">
      <c r="A16" s="84" t="s">
        <v>223</v>
      </c>
      <c r="B16" s="223">
        <v>1.67098825562</v>
      </c>
      <c r="C16" s="223">
        <v>1.69385845206</v>
      </c>
      <c r="D16" s="223">
        <v>1.98005589748</v>
      </c>
      <c r="E16" s="223">
        <v>1.65873257264</v>
      </c>
      <c r="F16" s="223">
        <v>1.71932165613</v>
      </c>
      <c r="G16" s="223">
        <v>1.6031502414500001</v>
      </c>
      <c r="H16" s="246"/>
      <c r="I16" s="246"/>
      <c r="J16" s="246"/>
      <c r="K16" s="246"/>
      <c r="L16" s="246"/>
      <c r="M16" s="246"/>
      <c r="N16" s="246"/>
      <c r="O16" s="246"/>
      <c r="P16" s="246"/>
      <c r="Q16" s="246"/>
    </row>
    <row r="17" spans="1:17" outlineLevel="3">
      <c r="A17" s="84" t="s">
        <v>224</v>
      </c>
      <c r="B17" s="223">
        <v>3.3291023126899999</v>
      </c>
      <c r="C17" s="223">
        <v>3.3746665013200001</v>
      </c>
      <c r="D17" s="223">
        <v>3.9448563720599998</v>
      </c>
      <c r="E17" s="223">
        <v>3.5465986079</v>
      </c>
      <c r="F17" s="223">
        <v>4.2928769860499996</v>
      </c>
      <c r="G17" s="223">
        <v>4.0028151522800002</v>
      </c>
      <c r="H17" s="246"/>
      <c r="I17" s="246"/>
      <c r="J17" s="246"/>
      <c r="K17" s="246"/>
      <c r="L17" s="246"/>
      <c r="M17" s="246"/>
      <c r="N17" s="246"/>
      <c r="O17" s="246"/>
      <c r="P17" s="246"/>
      <c r="Q17" s="246"/>
    </row>
    <row r="18" spans="1:17" outlineLevel="3">
      <c r="A18" s="84" t="s">
        <v>225</v>
      </c>
      <c r="B18" s="223">
        <v>0.43102746574</v>
      </c>
      <c r="C18" s="223">
        <v>0.43692677880000003</v>
      </c>
      <c r="D18" s="223">
        <v>0.51075073250000003</v>
      </c>
      <c r="E18" s="223">
        <v>0.42786614134000001</v>
      </c>
      <c r="F18" s="223">
        <v>0.44349495202</v>
      </c>
      <c r="G18" s="223">
        <v>0.41352881056000002</v>
      </c>
      <c r="H18" s="246"/>
      <c r="I18" s="246"/>
      <c r="J18" s="246"/>
      <c r="K18" s="246"/>
      <c r="L18" s="246"/>
      <c r="M18" s="246"/>
      <c r="N18" s="246"/>
      <c r="O18" s="246"/>
      <c r="P18" s="246"/>
      <c r="Q18" s="246"/>
    </row>
    <row r="19" spans="1:17" outlineLevel="3">
      <c r="A19" s="84" t="s">
        <v>337</v>
      </c>
      <c r="B19" s="223">
        <v>0.43102746574</v>
      </c>
      <c r="C19" s="223">
        <v>0.43692677880000003</v>
      </c>
      <c r="D19" s="223">
        <v>0.51075073250000003</v>
      </c>
      <c r="E19" s="223">
        <v>0.42786614134000001</v>
      </c>
      <c r="F19" s="223">
        <v>0.44349495202</v>
      </c>
      <c r="G19" s="223">
        <v>0.41352881056000002</v>
      </c>
      <c r="H19" s="246"/>
      <c r="I19" s="246"/>
      <c r="J19" s="246"/>
      <c r="K19" s="246"/>
      <c r="L19" s="246"/>
      <c r="M19" s="246"/>
      <c r="N19" s="246"/>
      <c r="O19" s="246"/>
      <c r="P19" s="246"/>
      <c r="Q19" s="246"/>
    </row>
    <row r="20" spans="1:17" outlineLevel="3">
      <c r="A20" s="84" t="s">
        <v>338</v>
      </c>
      <c r="B20" s="223">
        <v>1.07894224034</v>
      </c>
      <c r="C20" s="223">
        <v>1.3515315323999999</v>
      </c>
      <c r="D20" s="223">
        <v>1.3257462422599999</v>
      </c>
      <c r="E20" s="223">
        <v>1.4937057667</v>
      </c>
      <c r="F20" s="223">
        <v>2.8173273781899999</v>
      </c>
      <c r="G20" s="223">
        <v>2.7893008094299998</v>
      </c>
      <c r="H20" s="246"/>
      <c r="I20" s="246"/>
      <c r="J20" s="246"/>
      <c r="K20" s="246"/>
      <c r="L20" s="246"/>
      <c r="M20" s="246"/>
      <c r="N20" s="246"/>
      <c r="O20" s="246"/>
      <c r="P20" s="246"/>
      <c r="Q20" s="246"/>
    </row>
    <row r="21" spans="1:17" outlineLevel="3">
      <c r="A21" s="84" t="s">
        <v>322</v>
      </c>
      <c r="B21" s="223">
        <v>0.43102746574</v>
      </c>
      <c r="C21" s="223">
        <v>0.43692677880000003</v>
      </c>
      <c r="D21" s="223">
        <v>0.51075073250000003</v>
      </c>
      <c r="E21" s="223">
        <v>0.42786614134000001</v>
      </c>
      <c r="F21" s="223">
        <v>0.58794517233999999</v>
      </c>
      <c r="G21" s="223">
        <v>0.54821879411999996</v>
      </c>
      <c r="H21" s="246"/>
      <c r="I21" s="246"/>
      <c r="J21" s="246"/>
      <c r="K21" s="246"/>
      <c r="L21" s="246"/>
      <c r="M21" s="246"/>
      <c r="N21" s="246"/>
      <c r="O21" s="246"/>
      <c r="P21" s="246"/>
      <c r="Q21" s="246"/>
    </row>
    <row r="22" spans="1:17" outlineLevel="3">
      <c r="A22" s="84" t="s">
        <v>229</v>
      </c>
      <c r="B22" s="223">
        <v>0.43102746574</v>
      </c>
      <c r="C22" s="223">
        <v>0.43692677880000003</v>
      </c>
      <c r="D22" s="223">
        <v>0.51075073250000003</v>
      </c>
      <c r="E22" s="223">
        <v>0.42786614134000001</v>
      </c>
      <c r="F22" s="223">
        <v>0.44349495202</v>
      </c>
      <c r="G22" s="223">
        <v>0.41352881056000002</v>
      </c>
      <c r="H22" s="246"/>
      <c r="I22" s="246"/>
      <c r="J22" s="246"/>
      <c r="K22" s="246"/>
      <c r="L22" s="246"/>
      <c r="M22" s="246"/>
      <c r="N22" s="246"/>
      <c r="O22" s="246"/>
      <c r="P22" s="246"/>
      <c r="Q22" s="246"/>
    </row>
    <row r="23" spans="1:17" outlineLevel="3">
      <c r="A23" s="84" t="s">
        <v>339</v>
      </c>
      <c r="B23" s="223">
        <v>2.5512044713000002</v>
      </c>
      <c r="C23" s="223">
        <v>0.69286224135999996</v>
      </c>
      <c r="D23" s="223">
        <v>1.9942664029399999</v>
      </c>
      <c r="E23" s="223">
        <v>3.6177396860700002</v>
      </c>
      <c r="F23" s="223">
        <v>2.2411606184299999</v>
      </c>
      <c r="G23" s="223">
        <v>1.2756866061200001</v>
      </c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7" outlineLevel="3">
      <c r="A24" s="84" t="s">
        <v>231</v>
      </c>
      <c r="B24" s="223">
        <v>0.43102746574</v>
      </c>
      <c r="C24" s="223">
        <v>0.43692677880000003</v>
      </c>
      <c r="D24" s="223">
        <v>0.51075073250000003</v>
      </c>
      <c r="E24" s="223">
        <v>0.42786614134000001</v>
      </c>
      <c r="F24" s="223">
        <v>0.44349495202</v>
      </c>
      <c r="G24" s="223">
        <v>0.41352881056000002</v>
      </c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7" outlineLevel="3">
      <c r="A25" s="84" t="s">
        <v>232</v>
      </c>
      <c r="B25" s="223">
        <v>0.43102746574</v>
      </c>
      <c r="C25" s="223">
        <v>0.43692677880000003</v>
      </c>
      <c r="D25" s="223">
        <v>0.51075073250000003</v>
      </c>
      <c r="E25" s="223">
        <v>0.42786614134000001</v>
      </c>
      <c r="F25" s="223">
        <v>0.44349495202</v>
      </c>
      <c r="G25" s="223">
        <v>0.41352881056000002</v>
      </c>
      <c r="H25" s="246"/>
      <c r="I25" s="246"/>
      <c r="J25" s="246"/>
      <c r="K25" s="246"/>
      <c r="L25" s="246"/>
      <c r="M25" s="246"/>
      <c r="N25" s="246"/>
      <c r="O25" s="246"/>
      <c r="P25" s="246"/>
      <c r="Q25" s="246"/>
    </row>
    <row r="26" spans="1:17" outlineLevel="3">
      <c r="A26" s="84" t="s">
        <v>233</v>
      </c>
      <c r="B26" s="223">
        <v>0.43102746574</v>
      </c>
      <c r="C26" s="223">
        <v>0.43692677880000003</v>
      </c>
      <c r="D26" s="223">
        <v>0.51075073250000003</v>
      </c>
      <c r="E26" s="223">
        <v>0.42786614134000001</v>
      </c>
      <c r="F26" s="223">
        <v>0.44349495202</v>
      </c>
      <c r="G26" s="223">
        <v>0.41352881056000002</v>
      </c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1:17" outlineLevel="3">
      <c r="A27" s="84" t="s">
        <v>234</v>
      </c>
      <c r="B27" s="223">
        <v>0.43102746574</v>
      </c>
      <c r="C27" s="223">
        <v>0.43692677880000003</v>
      </c>
      <c r="D27" s="223">
        <v>0.51075073250000003</v>
      </c>
      <c r="E27" s="223">
        <v>0.42786614134000001</v>
      </c>
      <c r="F27" s="223">
        <v>0.44349495202</v>
      </c>
      <c r="G27" s="223">
        <v>0.41352881056000002</v>
      </c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7" outlineLevel="3">
      <c r="A28" s="84" t="s">
        <v>235</v>
      </c>
      <c r="B28" s="223">
        <v>0.43102746574</v>
      </c>
      <c r="C28" s="223">
        <v>0.43692677880000003</v>
      </c>
      <c r="D28" s="223">
        <v>0.51075073250000003</v>
      </c>
      <c r="E28" s="223">
        <v>0.42786614134000001</v>
      </c>
      <c r="F28" s="223">
        <v>0.44349495202</v>
      </c>
      <c r="G28" s="223">
        <v>0.41352881056000002</v>
      </c>
      <c r="H28" s="246"/>
      <c r="I28" s="246"/>
      <c r="J28" s="246"/>
      <c r="K28" s="246"/>
      <c r="L28" s="246"/>
      <c r="M28" s="246"/>
      <c r="N28" s="246"/>
      <c r="O28" s="246"/>
      <c r="P28" s="246"/>
      <c r="Q28" s="246"/>
    </row>
    <row r="29" spans="1:17" outlineLevel="3">
      <c r="A29" s="84" t="s">
        <v>236</v>
      </c>
      <c r="B29" s="223">
        <v>0.43102746574</v>
      </c>
      <c r="C29" s="223">
        <v>0.43692677880000003</v>
      </c>
      <c r="D29" s="223">
        <v>0.51075073250000003</v>
      </c>
      <c r="E29" s="223">
        <v>0.42786614134000001</v>
      </c>
      <c r="F29" s="223">
        <v>0.44349495202</v>
      </c>
      <c r="G29" s="223">
        <v>0.41352881056000002</v>
      </c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7" outlineLevel="3">
      <c r="A30" s="84" t="s">
        <v>237</v>
      </c>
      <c r="B30" s="223">
        <v>0.43102746574</v>
      </c>
      <c r="C30" s="223">
        <v>0.43692677880000003</v>
      </c>
      <c r="D30" s="223">
        <v>0.51075073250000003</v>
      </c>
      <c r="E30" s="223">
        <v>0.42786614134000001</v>
      </c>
      <c r="F30" s="223">
        <v>0.44349495202</v>
      </c>
      <c r="G30" s="223">
        <v>0.41352881056000002</v>
      </c>
      <c r="H30" s="246"/>
      <c r="I30" s="246"/>
      <c r="J30" s="246"/>
      <c r="K30" s="246"/>
      <c r="L30" s="246"/>
      <c r="M30" s="246"/>
      <c r="N30" s="246"/>
      <c r="O30" s="246"/>
      <c r="P30" s="246"/>
      <c r="Q30" s="246"/>
    </row>
    <row r="31" spans="1:17" outlineLevel="3">
      <c r="A31" s="84" t="s">
        <v>238</v>
      </c>
      <c r="B31" s="223">
        <v>0.43102746574</v>
      </c>
      <c r="C31" s="223">
        <v>0.43692677880000003</v>
      </c>
      <c r="D31" s="223">
        <v>0.51075073250000003</v>
      </c>
      <c r="E31" s="223">
        <v>0.42786614134000001</v>
      </c>
      <c r="F31" s="223">
        <v>0.44349495202</v>
      </c>
      <c r="G31" s="223">
        <v>0.41352881056000002</v>
      </c>
      <c r="H31" s="246"/>
      <c r="I31" s="246"/>
      <c r="J31" s="246"/>
      <c r="K31" s="246"/>
      <c r="L31" s="246"/>
      <c r="M31" s="246"/>
      <c r="N31" s="246"/>
      <c r="O31" s="246"/>
      <c r="P31" s="246"/>
      <c r="Q31" s="246"/>
    </row>
    <row r="32" spans="1:17" outlineLevel="3">
      <c r="A32" s="84" t="s">
        <v>239</v>
      </c>
      <c r="B32" s="223">
        <v>0.43102746574</v>
      </c>
      <c r="C32" s="223">
        <v>0.43692677880000003</v>
      </c>
      <c r="D32" s="223">
        <v>0.51075073250000003</v>
      </c>
      <c r="E32" s="223">
        <v>0.42786614134000001</v>
      </c>
      <c r="F32" s="223">
        <v>0.44349495202</v>
      </c>
      <c r="G32" s="223">
        <v>0.41352881056000002</v>
      </c>
      <c r="H32" s="246"/>
      <c r="I32" s="246"/>
      <c r="J32" s="246"/>
      <c r="K32" s="246"/>
      <c r="L32" s="246"/>
      <c r="M32" s="246"/>
      <c r="N32" s="246"/>
      <c r="O32" s="246"/>
      <c r="P32" s="246"/>
      <c r="Q32" s="246"/>
    </row>
    <row r="33" spans="1:17" outlineLevel="3">
      <c r="A33" s="84" t="s">
        <v>240</v>
      </c>
      <c r="B33" s="223">
        <v>0.43102746574</v>
      </c>
      <c r="C33" s="223">
        <v>0.43692677880000003</v>
      </c>
      <c r="D33" s="223">
        <v>0.51075073250000003</v>
      </c>
      <c r="E33" s="223">
        <v>0.42786614134000001</v>
      </c>
      <c r="F33" s="223">
        <v>0.44349495202</v>
      </c>
      <c r="G33" s="223">
        <v>0.41352881056000002</v>
      </c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1:17" outlineLevel="3">
      <c r="A34" s="84" t="s">
        <v>241</v>
      </c>
      <c r="B34" s="223">
        <v>1.9417667369999999E-2</v>
      </c>
      <c r="C34" s="223">
        <v>0.23983854674999999</v>
      </c>
      <c r="D34" s="223">
        <v>0</v>
      </c>
      <c r="E34" s="223">
        <v>1.1826506051800001</v>
      </c>
      <c r="F34" s="223">
        <v>4.1147456020000001E-2</v>
      </c>
      <c r="G34" s="223">
        <v>4.1156526550000003E-2</v>
      </c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1:17" outlineLevel="3">
      <c r="A35" s="84" t="s">
        <v>242</v>
      </c>
      <c r="B35" s="223">
        <v>1.6063551595600001</v>
      </c>
      <c r="C35" s="223">
        <v>2.2713122724199999</v>
      </c>
      <c r="D35" s="223">
        <v>3.3713226771100002</v>
      </c>
      <c r="E35" s="223">
        <v>2.1574173242899999</v>
      </c>
      <c r="F35" s="223">
        <v>3.3531759060400002</v>
      </c>
      <c r="G35" s="223">
        <v>2.7654922423100001</v>
      </c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1:17" outlineLevel="3">
      <c r="A36" s="84" t="s">
        <v>325</v>
      </c>
      <c r="B36" s="223">
        <v>0.43102771513999999</v>
      </c>
      <c r="C36" s="223">
        <v>0.43692703161000002</v>
      </c>
      <c r="D36" s="223">
        <v>0.51075102803000005</v>
      </c>
      <c r="E36" s="223">
        <v>0.42786638891000001</v>
      </c>
      <c r="F36" s="223">
        <v>0.44349520863000003</v>
      </c>
      <c r="G36" s="223">
        <v>0.41352904984</v>
      </c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1:17" outlineLevel="3">
      <c r="A37" s="84" t="s">
        <v>340</v>
      </c>
      <c r="B37" s="223">
        <v>1.0688624199999999E-3</v>
      </c>
      <c r="C37" s="223">
        <v>1.08349155E-3</v>
      </c>
      <c r="D37" s="223">
        <v>0.29679729124999998</v>
      </c>
      <c r="E37" s="223">
        <v>0.66909282536000003</v>
      </c>
      <c r="F37" s="223">
        <v>1.54523967858</v>
      </c>
      <c r="G37" s="223">
        <v>1.4408306642399999</v>
      </c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1:17" outlineLevel="3">
      <c r="A38" s="84" t="s">
        <v>326</v>
      </c>
      <c r="B38" s="223">
        <v>1.82328452659</v>
      </c>
      <c r="C38" s="223">
        <v>1.4219136382299999</v>
      </c>
      <c r="D38" s="223">
        <v>1.9655999696199999</v>
      </c>
      <c r="E38" s="223">
        <v>2.0505828906499999</v>
      </c>
      <c r="F38" s="223">
        <v>1.88681203308</v>
      </c>
      <c r="G38" s="223">
        <v>1.79347015374</v>
      </c>
      <c r="H38" s="246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1:17" outlineLevel="3">
      <c r="A39" s="84" t="s">
        <v>327</v>
      </c>
      <c r="B39" s="223">
        <v>0.38748500000000002</v>
      </c>
      <c r="C39" s="223">
        <v>0.32409117412999999</v>
      </c>
      <c r="D39" s="223">
        <v>0</v>
      </c>
      <c r="E39" s="223">
        <v>0.39557383659000001</v>
      </c>
      <c r="F39" s="223">
        <v>0.97407988796</v>
      </c>
      <c r="G39" s="223">
        <v>1.1970404616100001</v>
      </c>
      <c r="H39" s="246"/>
      <c r="I39" s="246"/>
      <c r="J39" s="246"/>
      <c r="K39" s="246"/>
      <c r="L39" s="246"/>
      <c r="M39" s="246"/>
      <c r="N39" s="246"/>
      <c r="O39" s="246"/>
      <c r="P39" s="246"/>
      <c r="Q39" s="246"/>
    </row>
    <row r="40" spans="1:17" outlineLevel="3">
      <c r="A40" s="84" t="s">
        <v>247</v>
      </c>
      <c r="B40" s="223">
        <v>0.27790779301000001</v>
      </c>
      <c r="C40" s="223">
        <v>0.20947864409</v>
      </c>
      <c r="D40" s="223">
        <v>1.6746145857300001</v>
      </c>
      <c r="E40" s="223">
        <v>1.6580396185999999</v>
      </c>
      <c r="F40" s="223">
        <v>1.50597939013</v>
      </c>
      <c r="G40" s="223">
        <v>1.4042231216000001</v>
      </c>
      <c r="H40" s="246"/>
      <c r="I40" s="246"/>
      <c r="J40" s="246"/>
      <c r="K40" s="246"/>
      <c r="L40" s="246"/>
      <c r="M40" s="246"/>
      <c r="N40" s="246"/>
      <c r="O40" s="246"/>
      <c r="P40" s="246"/>
      <c r="Q40" s="246"/>
    </row>
    <row r="41" spans="1:17" outlineLevel="3">
      <c r="A41" s="84" t="s">
        <v>248</v>
      </c>
      <c r="B41" s="223">
        <v>0.70290031898000005</v>
      </c>
      <c r="C41" s="223">
        <v>0.64552002972</v>
      </c>
      <c r="D41" s="223">
        <v>0.99645835970999996</v>
      </c>
      <c r="E41" s="223">
        <v>0.60994022902</v>
      </c>
      <c r="F41" s="223">
        <v>0.87867744205999998</v>
      </c>
      <c r="G41" s="223">
        <v>0.73429377643000004</v>
      </c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1:17" outlineLevel="3">
      <c r="A42" s="84" t="s">
        <v>249</v>
      </c>
      <c r="B42" s="223">
        <v>0.67338332685000002</v>
      </c>
      <c r="C42" s="223">
        <v>0.63203673581999997</v>
      </c>
      <c r="D42" s="223">
        <v>0.73882682741000005</v>
      </c>
      <c r="E42" s="223">
        <v>0.61893006440999998</v>
      </c>
      <c r="F42" s="223">
        <v>0.64153793137000004</v>
      </c>
      <c r="G42" s="223">
        <v>0.59819038859999996</v>
      </c>
      <c r="H42" s="246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1:17" outlineLevel="3">
      <c r="A43" s="84" t="s">
        <v>341</v>
      </c>
      <c r="B43" s="223">
        <v>0</v>
      </c>
      <c r="C43" s="223">
        <v>0.87330551556000002</v>
      </c>
      <c r="D43" s="223">
        <v>0</v>
      </c>
      <c r="E43" s="223">
        <v>1.1238485978199999</v>
      </c>
      <c r="F43" s="223">
        <v>0</v>
      </c>
      <c r="G43" s="223">
        <v>0</v>
      </c>
      <c r="H43" s="246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1:17" outlineLevel="3">
      <c r="A44" s="84" t="s">
        <v>342</v>
      </c>
      <c r="B44" s="223">
        <v>0.69119770058999996</v>
      </c>
      <c r="C44" s="223">
        <v>0.70065786715</v>
      </c>
      <c r="D44" s="223">
        <v>0.75993616533999997</v>
      </c>
      <c r="E44" s="223">
        <v>0.63661378054999995</v>
      </c>
      <c r="F44" s="223">
        <v>0.65986758656</v>
      </c>
      <c r="G44" s="223">
        <v>0.61528154257000001</v>
      </c>
      <c r="H44" s="246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1:17" outlineLevel="2">
      <c r="A45" s="63" t="s">
        <v>251</v>
      </c>
      <c r="B45" s="171">
        <f t="shared" ref="B45:G45" si="4">SUM(B$46:B$46)</f>
        <v>8.4815851040000001E-2</v>
      </c>
      <c r="C45" s="171">
        <f t="shared" si="4"/>
        <v>8.1200211130000005E-2</v>
      </c>
      <c r="D45" s="171">
        <f t="shared" si="4"/>
        <v>8.9336422060000004E-2</v>
      </c>
      <c r="E45" s="171">
        <f t="shared" si="4"/>
        <v>7.0161481959999994E-2</v>
      </c>
      <c r="F45" s="171">
        <f t="shared" si="4"/>
        <v>6.7876007769999996E-2</v>
      </c>
      <c r="G45" s="171">
        <f t="shared" si="4"/>
        <v>6.328975027E-2</v>
      </c>
      <c r="H45" s="246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1:17" outlineLevel="3">
      <c r="A46" s="84" t="s">
        <v>328</v>
      </c>
      <c r="B46" s="223">
        <v>8.4815851040000001E-2</v>
      </c>
      <c r="C46" s="223">
        <v>8.1200211130000005E-2</v>
      </c>
      <c r="D46" s="223">
        <v>8.9336422060000004E-2</v>
      </c>
      <c r="E46" s="223">
        <v>7.0161481959999994E-2</v>
      </c>
      <c r="F46" s="223">
        <v>6.7876007769999996E-2</v>
      </c>
      <c r="G46" s="223">
        <v>6.328975027E-2</v>
      </c>
      <c r="H46" s="246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1:17" ht="15" outlineLevel="1">
      <c r="A47" s="81" t="s">
        <v>253</v>
      </c>
      <c r="B47" s="140">
        <f t="shared" ref="B47:G47" si="5">B$48+B$56+B$65+B$70+B$80</f>
        <v>38.490107997110002</v>
      </c>
      <c r="C47" s="140">
        <f t="shared" si="5"/>
        <v>39.699162929129997</v>
      </c>
      <c r="D47" s="140">
        <f t="shared" si="5"/>
        <v>39.342487468180003</v>
      </c>
      <c r="E47" s="140">
        <f t="shared" si="5"/>
        <v>44.510678309749999</v>
      </c>
      <c r="F47" s="140">
        <f t="shared" si="5"/>
        <v>47.661636240850001</v>
      </c>
      <c r="G47" s="140">
        <f t="shared" si="5"/>
        <v>47.460264978150001</v>
      </c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1:17" outlineLevel="2">
      <c r="A48" s="63" t="s">
        <v>254</v>
      </c>
      <c r="B48" s="171">
        <f t="shared" ref="B48:G48" si="6">SUM(B$49:B$55)</f>
        <v>14.51757395261</v>
      </c>
      <c r="C48" s="171">
        <f t="shared" si="6"/>
        <v>13.392732112249998</v>
      </c>
      <c r="D48" s="171">
        <f t="shared" si="6"/>
        <v>12.336172758990001</v>
      </c>
      <c r="E48" s="171">
        <f t="shared" si="6"/>
        <v>15.678814377210001</v>
      </c>
      <c r="F48" s="171">
        <f t="shared" si="6"/>
        <v>16.978042560159999</v>
      </c>
      <c r="G48" s="171">
        <f t="shared" si="6"/>
        <v>16.89663323077</v>
      </c>
      <c r="H48" s="246"/>
      <c r="I48" s="246"/>
      <c r="J48" s="246"/>
      <c r="K48" s="246"/>
      <c r="L48" s="246"/>
      <c r="M48" s="246"/>
      <c r="N48" s="246"/>
      <c r="O48" s="246"/>
      <c r="P48" s="246"/>
      <c r="Q48" s="246"/>
    </row>
    <row r="49" spans="1:17" outlineLevel="3">
      <c r="A49" s="84" t="s">
        <v>100</v>
      </c>
      <c r="B49" s="223">
        <v>0</v>
      </c>
      <c r="C49" s="223">
        <v>0</v>
      </c>
      <c r="D49" s="223">
        <v>0</v>
      </c>
      <c r="E49" s="223">
        <v>0</v>
      </c>
      <c r="F49" s="223">
        <v>2.2672023800000001E-3</v>
      </c>
      <c r="G49" s="223">
        <v>2.2677021600000001E-3</v>
      </c>
      <c r="H49" s="246"/>
      <c r="I49" s="246"/>
      <c r="J49" s="246"/>
      <c r="K49" s="246"/>
      <c r="L49" s="246"/>
      <c r="M49" s="246"/>
      <c r="N49" s="246"/>
      <c r="O49" s="246"/>
      <c r="P49" s="246"/>
      <c r="Q49" s="246"/>
    </row>
    <row r="50" spans="1:17" outlineLevel="3">
      <c r="A50" s="84" t="s">
        <v>256</v>
      </c>
      <c r="B50" s="223">
        <v>0.64138902919999996</v>
      </c>
      <c r="C50" s="223">
        <v>0.57780990314000003</v>
      </c>
      <c r="D50" s="223">
        <v>0.50583389293000003</v>
      </c>
      <c r="E50" s="223">
        <v>0.48430295177999999</v>
      </c>
      <c r="F50" s="223">
        <v>0.38494133214999998</v>
      </c>
      <c r="G50" s="223">
        <v>0.37736928695999999</v>
      </c>
      <c r="H50" s="246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1:17" outlineLevel="3">
      <c r="A51" s="84" t="s">
        <v>257</v>
      </c>
      <c r="B51" s="223">
        <v>0.68965948957000001</v>
      </c>
      <c r="C51" s="223">
        <v>0.68077226917</v>
      </c>
      <c r="D51" s="223">
        <v>0.78487537830999998</v>
      </c>
      <c r="E51" s="223">
        <v>0.95439248045000002</v>
      </c>
      <c r="F51" s="223">
        <v>1.0156447287699999</v>
      </c>
      <c r="G51" s="223">
        <v>1.00370570211</v>
      </c>
      <c r="H51" s="246"/>
      <c r="I51" s="246"/>
      <c r="J51" s="246"/>
      <c r="K51" s="246"/>
      <c r="L51" s="246"/>
      <c r="M51" s="246"/>
      <c r="N51" s="246"/>
      <c r="O51" s="246"/>
      <c r="P51" s="246"/>
      <c r="Q51" s="246"/>
    </row>
    <row r="52" spans="1:17" outlineLevel="3">
      <c r="A52" s="84" t="s">
        <v>255</v>
      </c>
      <c r="B52" s="223">
        <v>3.3534540071799999</v>
      </c>
      <c r="C52" s="223">
        <v>3.7912740495400001</v>
      </c>
      <c r="D52" s="223">
        <v>3.6923111347500002</v>
      </c>
      <c r="E52" s="223">
        <v>4.6811582126699998</v>
      </c>
      <c r="F52" s="223">
        <v>4.9991812509700004</v>
      </c>
      <c r="G52" s="223">
        <v>5.0002832687799996</v>
      </c>
      <c r="H52" s="246"/>
      <c r="I52" s="246"/>
      <c r="J52" s="246"/>
      <c r="K52" s="246"/>
      <c r="L52" s="246"/>
      <c r="M52" s="246"/>
      <c r="N52" s="246"/>
      <c r="O52" s="246"/>
      <c r="P52" s="246"/>
      <c r="Q52" s="246"/>
    </row>
    <row r="53" spans="1:17" outlineLevel="3">
      <c r="A53" s="84" t="s">
        <v>258</v>
      </c>
      <c r="B53" s="223">
        <v>4.9122241122599997</v>
      </c>
      <c r="C53" s="223">
        <v>4.8777570288099996</v>
      </c>
      <c r="D53" s="223">
        <v>4.90298972188</v>
      </c>
      <c r="E53" s="223">
        <v>5.2931177325599998</v>
      </c>
      <c r="F53" s="223">
        <v>6.1552473171899997</v>
      </c>
      <c r="G53" s="223">
        <v>6.0839284407600003</v>
      </c>
      <c r="H53" s="246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1:17" outlineLevel="3">
      <c r="A54" s="84" t="s">
        <v>259</v>
      </c>
      <c r="B54" s="223">
        <v>4.9148866046400004</v>
      </c>
      <c r="C54" s="223">
        <v>3.4507485817300001</v>
      </c>
      <c r="D54" s="223">
        <v>2.4272968759200002</v>
      </c>
      <c r="E54" s="223">
        <v>4.2288694837199996</v>
      </c>
      <c r="F54" s="223">
        <v>4.3625608583400002</v>
      </c>
      <c r="G54" s="223">
        <v>4.3706181309699996</v>
      </c>
      <c r="H54" s="246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1:17" outlineLevel="3">
      <c r="A55" s="84" t="s">
        <v>260</v>
      </c>
      <c r="B55" s="223">
        <v>5.9607097600000002E-3</v>
      </c>
      <c r="C55" s="223">
        <v>1.437027986E-2</v>
      </c>
      <c r="D55" s="223">
        <v>2.2865755200000001E-2</v>
      </c>
      <c r="E55" s="223">
        <v>3.697351603E-2</v>
      </c>
      <c r="F55" s="223">
        <v>5.8199870360000003E-2</v>
      </c>
      <c r="G55" s="223">
        <v>5.846069903E-2</v>
      </c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1:17" outlineLevel="2">
      <c r="A56" s="63" t="s">
        <v>296</v>
      </c>
      <c r="B56" s="171">
        <f t="shared" ref="B56:G56" si="7">SUM(B$57:B$64)</f>
        <v>1.7563631931399997</v>
      </c>
      <c r="C56" s="171">
        <f t="shared" si="7"/>
        <v>1.7311024130200001</v>
      </c>
      <c r="D56" s="171">
        <f t="shared" si="7"/>
        <v>1.6291030925099999</v>
      </c>
      <c r="E56" s="171">
        <f t="shared" si="7"/>
        <v>1.5525097701399999</v>
      </c>
      <c r="F56" s="171">
        <f t="shared" si="7"/>
        <v>1.4938727953400002</v>
      </c>
      <c r="G56" s="171">
        <f t="shared" si="7"/>
        <v>1.4994826430700001</v>
      </c>
      <c r="H56" s="246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1:17" outlineLevel="3">
      <c r="A57" s="84" t="s">
        <v>262</v>
      </c>
      <c r="B57" s="223">
        <v>0</v>
      </c>
      <c r="C57" s="223">
        <v>0</v>
      </c>
      <c r="D57" s="223">
        <v>0</v>
      </c>
      <c r="E57" s="223">
        <v>0</v>
      </c>
      <c r="F57" s="223">
        <v>2.0492385960000001E-2</v>
      </c>
      <c r="G57" s="223">
        <v>2.0614518120000001E-2</v>
      </c>
      <c r="H57" s="246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1:17" outlineLevel="3">
      <c r="A58" s="84" t="s">
        <v>343</v>
      </c>
      <c r="B58" s="223">
        <v>0.31720380743999999</v>
      </c>
      <c r="C58" s="223">
        <v>0.29365465454</v>
      </c>
      <c r="D58" s="223">
        <v>0.15284089470000001</v>
      </c>
      <c r="E58" s="223">
        <v>0</v>
      </c>
      <c r="F58" s="223">
        <v>0</v>
      </c>
      <c r="G58" s="223">
        <v>0</v>
      </c>
      <c r="H58" s="246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1:17" outlineLevel="3">
      <c r="A59" s="84" t="s">
        <v>263</v>
      </c>
      <c r="B59" s="223">
        <v>0.26677163799999998</v>
      </c>
      <c r="C59" s="223">
        <v>0.25954321514000001</v>
      </c>
      <c r="D59" s="223">
        <v>0.27155235158000002</v>
      </c>
      <c r="E59" s="223">
        <v>0.31797605808000001</v>
      </c>
      <c r="F59" s="223">
        <v>0.28670076286000001</v>
      </c>
      <c r="G59" s="223">
        <v>0.28676396308000002</v>
      </c>
      <c r="H59" s="246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1:17" outlineLevel="3">
      <c r="A60" s="84" t="s">
        <v>264</v>
      </c>
      <c r="B60" s="223">
        <v>0</v>
      </c>
      <c r="C60" s="223">
        <v>0</v>
      </c>
      <c r="D60" s="223">
        <v>6.4909268300000003E-3</v>
      </c>
      <c r="E60" s="223">
        <v>1.440203588E-2</v>
      </c>
      <c r="F60" s="223">
        <v>4.1845500289999997E-2</v>
      </c>
      <c r="G60" s="223">
        <v>4.3734220300000001E-2</v>
      </c>
      <c r="H60" s="246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1:17" outlineLevel="3">
      <c r="A61" s="84" t="s">
        <v>265</v>
      </c>
      <c r="B61" s="223">
        <v>0.60585586000000002</v>
      </c>
      <c r="C61" s="223">
        <v>0.60585586000000002</v>
      </c>
      <c r="D61" s="223">
        <v>0.60585586000000002</v>
      </c>
      <c r="E61" s="223">
        <v>0.60585586000000002</v>
      </c>
      <c r="F61" s="223">
        <v>0.60585586000000002</v>
      </c>
      <c r="G61" s="223">
        <v>0.60585586000000002</v>
      </c>
      <c r="H61" s="246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1:17" outlineLevel="3">
      <c r="A62" s="84" t="s">
        <v>266</v>
      </c>
      <c r="B62" s="223">
        <v>6.1721831099999999E-3</v>
      </c>
      <c r="C62" s="223">
        <v>4.7472759500000001E-3</v>
      </c>
      <c r="D62" s="223">
        <v>3.3223687899999999E-3</v>
      </c>
      <c r="E62" s="223">
        <v>1.8974616299999999E-3</v>
      </c>
      <c r="F62" s="223">
        <v>4.7255449999999998E-4</v>
      </c>
      <c r="G62" s="223">
        <v>4.7255449999999998E-4</v>
      </c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1:17" outlineLevel="3">
      <c r="A63" s="84" t="s">
        <v>267</v>
      </c>
      <c r="B63" s="223">
        <v>0</v>
      </c>
      <c r="C63" s="223">
        <v>0</v>
      </c>
      <c r="D63" s="223">
        <v>2.4816354990000001E-2</v>
      </c>
      <c r="E63" s="223">
        <v>2.7804970700000001E-2</v>
      </c>
      <c r="F63" s="223">
        <v>3.9693692959999999E-2</v>
      </c>
      <c r="G63" s="223">
        <v>4.2903527320000003E-2</v>
      </c>
      <c r="H63" s="246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1:17" outlineLevel="3">
      <c r="A64" s="84" t="s">
        <v>268</v>
      </c>
      <c r="B64" s="223">
        <v>0.56035970458999995</v>
      </c>
      <c r="C64" s="223">
        <v>0.56730140739000001</v>
      </c>
      <c r="D64" s="223">
        <v>0.56422433561999996</v>
      </c>
      <c r="E64" s="223">
        <v>0.58457338385000002</v>
      </c>
      <c r="F64" s="223">
        <v>0.49881203877000002</v>
      </c>
      <c r="G64" s="223">
        <v>0.49913799975000001</v>
      </c>
      <c r="H64" s="246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1:17" outlineLevel="2">
      <c r="A65" s="63" t="s">
        <v>269</v>
      </c>
      <c r="B65" s="171">
        <f t="shared" ref="B65:G65" si="8">SUM(B$66:B$69)</f>
        <v>6.1017590000000003E-5</v>
      </c>
      <c r="C65" s="171">
        <f t="shared" si="8"/>
        <v>0.40016336295999999</v>
      </c>
      <c r="D65" s="171">
        <f t="shared" si="8"/>
        <v>1.4076640828</v>
      </c>
      <c r="E65" s="171">
        <f t="shared" si="8"/>
        <v>2.16046496469</v>
      </c>
      <c r="F65" s="171">
        <f t="shared" si="8"/>
        <v>1.8600623522399999</v>
      </c>
      <c r="G65" s="171">
        <f t="shared" si="8"/>
        <v>1.8267697136600001</v>
      </c>
      <c r="H65" s="246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1:17" outlineLevel="3">
      <c r="A66" s="84" t="s">
        <v>59</v>
      </c>
      <c r="B66" s="223">
        <v>0</v>
      </c>
      <c r="C66" s="223">
        <v>0</v>
      </c>
      <c r="D66" s="223">
        <v>0.27887546335000002</v>
      </c>
      <c r="E66" s="223">
        <v>0.61432522476999996</v>
      </c>
      <c r="F66" s="223">
        <v>0.73684077395000003</v>
      </c>
      <c r="G66" s="223">
        <v>0.73700320285999998</v>
      </c>
      <c r="H66" s="246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1:17" outlineLevel="3">
      <c r="A67" s="84" t="s">
        <v>75</v>
      </c>
      <c r="B67" s="223">
        <v>6.1017590000000003E-5</v>
      </c>
      <c r="C67" s="223">
        <v>5.8563390000000002E-5</v>
      </c>
      <c r="D67" s="223">
        <v>5.7034719999999999E-5</v>
      </c>
      <c r="E67" s="223">
        <v>6.2819910000000005E-5</v>
      </c>
      <c r="F67" s="223">
        <v>5.7960120000000002E-5</v>
      </c>
      <c r="G67" s="223">
        <v>5.7972900000000002E-5</v>
      </c>
      <c r="H67" s="246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1:17" outlineLevel="3">
      <c r="A68" s="84" t="s">
        <v>164</v>
      </c>
      <c r="B68" s="223">
        <v>0</v>
      </c>
      <c r="C68" s="223">
        <v>0</v>
      </c>
      <c r="D68" s="223">
        <v>0.18226253311000001</v>
      </c>
      <c r="E68" s="223">
        <v>0.23292541166</v>
      </c>
      <c r="F68" s="223">
        <v>0.29744124965000002</v>
      </c>
      <c r="G68" s="223">
        <v>0.29783750176000001</v>
      </c>
      <c r="H68" s="246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1:17" outlineLevel="3">
      <c r="A69" s="84" t="s">
        <v>45</v>
      </c>
      <c r="B69" s="223">
        <v>0</v>
      </c>
      <c r="C69" s="223">
        <v>0.40010479957</v>
      </c>
      <c r="D69" s="223">
        <v>0.94646905161999995</v>
      </c>
      <c r="E69" s="223">
        <v>1.3131515083500001</v>
      </c>
      <c r="F69" s="223">
        <v>0.82572236852000003</v>
      </c>
      <c r="G69" s="223">
        <v>0.79187103613999998</v>
      </c>
      <c r="H69" s="246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1:17" outlineLevel="2">
      <c r="A70" s="63" t="s">
        <v>270</v>
      </c>
      <c r="B70" s="171">
        <f t="shared" ref="B70:G70" si="9">SUM(B$71:B$79)</f>
        <v>20.467272999999999</v>
      </c>
      <c r="C70" s="171">
        <f t="shared" si="9"/>
        <v>22.467272999999999</v>
      </c>
      <c r="D70" s="171">
        <f t="shared" si="9"/>
        <v>22.271436853400001</v>
      </c>
      <c r="E70" s="171">
        <f t="shared" si="9"/>
        <v>23.35023951142</v>
      </c>
      <c r="F70" s="171">
        <f t="shared" si="9"/>
        <v>22.912232679060001</v>
      </c>
      <c r="G70" s="171">
        <f t="shared" si="9"/>
        <v>22.81179493306</v>
      </c>
      <c r="H70" s="246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1:17" outlineLevel="3">
      <c r="A71" s="84" t="s">
        <v>271</v>
      </c>
      <c r="B71" s="223">
        <v>3</v>
      </c>
      <c r="C71" s="223">
        <v>3</v>
      </c>
      <c r="D71" s="223">
        <v>3</v>
      </c>
      <c r="E71" s="223">
        <v>3</v>
      </c>
      <c r="F71" s="223">
        <v>3</v>
      </c>
      <c r="G71" s="223">
        <v>3</v>
      </c>
      <c r="H71" s="246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1:17" outlineLevel="3">
      <c r="A72" s="84" t="s">
        <v>344</v>
      </c>
      <c r="B72" s="223">
        <v>1</v>
      </c>
      <c r="C72" s="223">
        <v>1</v>
      </c>
      <c r="D72" s="223">
        <v>0</v>
      </c>
      <c r="E72" s="223">
        <v>0</v>
      </c>
      <c r="F72" s="223">
        <v>0</v>
      </c>
      <c r="G72" s="223">
        <v>0</v>
      </c>
      <c r="H72" s="246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1:17" outlineLevel="3">
      <c r="A73" s="84" t="s">
        <v>272</v>
      </c>
      <c r="B73" s="223">
        <v>12.467273</v>
      </c>
      <c r="C73" s="223">
        <v>12.467273</v>
      </c>
      <c r="D73" s="223">
        <v>11.805935</v>
      </c>
      <c r="E73" s="223">
        <v>8.6357759999999999</v>
      </c>
      <c r="F73" s="223">
        <v>7.6616299999999997</v>
      </c>
      <c r="G73" s="223">
        <v>7.5606299999999997</v>
      </c>
      <c r="H73" s="246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1:17" outlineLevel="3">
      <c r="A74" s="84" t="s">
        <v>345</v>
      </c>
      <c r="B74" s="223">
        <v>1</v>
      </c>
      <c r="C74" s="223">
        <v>1</v>
      </c>
      <c r="D74" s="223">
        <v>1</v>
      </c>
      <c r="E74" s="223">
        <v>1</v>
      </c>
      <c r="F74" s="223">
        <v>0</v>
      </c>
      <c r="G74" s="223">
        <v>0</v>
      </c>
      <c r="H74" s="246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1:17" outlineLevel="3">
      <c r="A75" s="84" t="s">
        <v>273</v>
      </c>
      <c r="B75" s="223">
        <v>3</v>
      </c>
      <c r="C75" s="223">
        <v>3</v>
      </c>
      <c r="D75" s="223">
        <v>3</v>
      </c>
      <c r="E75" s="223">
        <v>3</v>
      </c>
      <c r="F75" s="223">
        <v>3</v>
      </c>
      <c r="G75" s="223">
        <v>3</v>
      </c>
      <c r="H75" s="246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1:17" outlineLevel="3">
      <c r="A76" s="84" t="s">
        <v>274</v>
      </c>
      <c r="B76" s="223">
        <v>0</v>
      </c>
      <c r="C76" s="223">
        <v>2</v>
      </c>
      <c r="D76" s="223">
        <v>2.35</v>
      </c>
      <c r="E76" s="223">
        <v>2.35</v>
      </c>
      <c r="F76" s="223">
        <v>2.35</v>
      </c>
      <c r="G76" s="223">
        <v>2.35</v>
      </c>
      <c r="H76" s="246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1:17" outlineLevel="3">
      <c r="A77" s="84" t="s">
        <v>275</v>
      </c>
      <c r="B77" s="223">
        <v>0</v>
      </c>
      <c r="C77" s="223">
        <v>0</v>
      </c>
      <c r="D77" s="223">
        <v>1.1155018534000001</v>
      </c>
      <c r="E77" s="223">
        <v>1.2286504495199999</v>
      </c>
      <c r="F77" s="223">
        <v>1.1336011906900001</v>
      </c>
      <c r="G77" s="223">
        <v>1.13385108136</v>
      </c>
      <c r="H77" s="246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1:17" outlineLevel="3">
      <c r="A78" s="84" t="s">
        <v>276</v>
      </c>
      <c r="B78" s="223">
        <v>0</v>
      </c>
      <c r="C78" s="223">
        <v>0</v>
      </c>
      <c r="D78" s="223">
        <v>0</v>
      </c>
      <c r="E78" s="223">
        <v>4.1358130619000004</v>
      </c>
      <c r="F78" s="223">
        <v>4.01700148837</v>
      </c>
      <c r="G78" s="223">
        <v>4.0173138517</v>
      </c>
      <c r="H78" s="246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1:17" outlineLevel="3">
      <c r="A79" s="84" t="s">
        <v>277</v>
      </c>
      <c r="B79" s="223">
        <v>0</v>
      </c>
      <c r="C79" s="223">
        <v>0</v>
      </c>
      <c r="D79" s="223">
        <v>0</v>
      </c>
      <c r="E79" s="223">
        <v>0</v>
      </c>
      <c r="F79" s="223">
        <v>1.75</v>
      </c>
      <c r="G79" s="223">
        <v>1.75</v>
      </c>
      <c r="H79" s="246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1:17" outlineLevel="2">
      <c r="A80" s="63" t="s">
        <v>278</v>
      </c>
      <c r="B80" s="171">
        <f t="shared" ref="B80:G80" si="10">SUM(B$81:B$81)</f>
        <v>1.74883683377</v>
      </c>
      <c r="C80" s="171">
        <f t="shared" si="10"/>
        <v>1.7078920409</v>
      </c>
      <c r="D80" s="171">
        <f t="shared" si="10"/>
        <v>1.6981106804799999</v>
      </c>
      <c r="E80" s="171">
        <f t="shared" si="10"/>
        <v>1.7686496862900001</v>
      </c>
      <c r="F80" s="171">
        <f t="shared" si="10"/>
        <v>4.4174258540500002</v>
      </c>
      <c r="G80" s="171">
        <f t="shared" si="10"/>
        <v>4.4255844575900003</v>
      </c>
      <c r="H80" s="246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1:17" outlineLevel="3">
      <c r="A81" s="84" t="s">
        <v>259</v>
      </c>
      <c r="B81" s="223">
        <v>1.74883683377</v>
      </c>
      <c r="C81" s="223">
        <v>1.7078920409</v>
      </c>
      <c r="D81" s="223">
        <v>1.6981106804799999</v>
      </c>
      <c r="E81" s="223">
        <v>1.7686496862900001</v>
      </c>
      <c r="F81" s="223">
        <v>4.4174258540500002</v>
      </c>
      <c r="G81" s="223">
        <v>4.4255844575900003</v>
      </c>
      <c r="H81" s="246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1:17" ht="15">
      <c r="A82" s="242" t="s">
        <v>279</v>
      </c>
      <c r="B82" s="42">
        <f t="shared" ref="B82:G82" si="11">B$83+B$102</f>
        <v>10.972968614760001</v>
      </c>
      <c r="C82" s="42">
        <f t="shared" si="11"/>
        <v>11.128558730850001</v>
      </c>
      <c r="D82" s="42">
        <f t="shared" si="11"/>
        <v>10.002734439280003</v>
      </c>
      <c r="E82" s="42">
        <f t="shared" si="11"/>
        <v>10.350286956330001</v>
      </c>
      <c r="F82" s="42">
        <f t="shared" si="11"/>
        <v>11.340132765</v>
      </c>
      <c r="G82" s="42">
        <f t="shared" si="11"/>
        <v>11.073760115020001</v>
      </c>
      <c r="H82" s="246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1:17" ht="15" outlineLevel="1">
      <c r="A83" s="81" t="s">
        <v>280</v>
      </c>
      <c r="B83" s="140">
        <f t="shared" ref="B83:G83" si="12">B$84+B$92+B$100</f>
        <v>0.47313389375999998</v>
      </c>
      <c r="C83" s="140">
        <f t="shared" si="12"/>
        <v>0.37273379988999994</v>
      </c>
      <c r="D83" s="140">
        <f t="shared" si="12"/>
        <v>0.39486344792</v>
      </c>
      <c r="E83" s="140">
        <f t="shared" si="12"/>
        <v>1.1401526698600002</v>
      </c>
      <c r="F83" s="140">
        <f t="shared" si="12"/>
        <v>1.7977295606499999</v>
      </c>
      <c r="G83" s="140">
        <f t="shared" si="12"/>
        <v>1.6994165007099999</v>
      </c>
      <c r="H83" s="246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1:17" outlineLevel="2">
      <c r="A84" s="63" t="s">
        <v>281</v>
      </c>
      <c r="B84" s="171">
        <f t="shared" ref="B84:G84" si="13">SUM(B$85:B$91)</f>
        <v>0.31887770297999996</v>
      </c>
      <c r="C84" s="171">
        <f t="shared" si="13"/>
        <v>0.21669872839999998</v>
      </c>
      <c r="D84" s="171">
        <f t="shared" si="13"/>
        <v>0.17681230419999999</v>
      </c>
      <c r="E84" s="171">
        <f t="shared" si="13"/>
        <v>0.86249908398000008</v>
      </c>
      <c r="F84" s="171">
        <f t="shared" si="13"/>
        <v>0.62058407813000005</v>
      </c>
      <c r="G84" s="171">
        <f t="shared" si="13"/>
        <v>0.57865234881999994</v>
      </c>
      <c r="H84" s="246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1:17" outlineLevel="3">
      <c r="A85" s="84" t="s">
        <v>282</v>
      </c>
      <c r="B85" s="223">
        <v>4.1329000000000002E-7</v>
      </c>
      <c r="C85" s="223">
        <v>4.1894999999999998E-7</v>
      </c>
      <c r="D85" s="223">
        <v>4.8973999999999999E-7</v>
      </c>
      <c r="E85" s="223">
        <v>4.1026000000000002E-7</v>
      </c>
      <c r="F85" s="223">
        <v>4.2525000000000003E-7</v>
      </c>
      <c r="G85" s="223">
        <v>3.9650999999999999E-7</v>
      </c>
      <c r="H85" s="246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1:17" outlineLevel="3">
      <c r="A86" s="84" t="s">
        <v>283</v>
      </c>
      <c r="B86" s="223">
        <v>3.5628747449999998E-2</v>
      </c>
      <c r="C86" s="223">
        <v>3.611638491E-2</v>
      </c>
      <c r="D86" s="223">
        <v>9.2374462759999998E-2</v>
      </c>
      <c r="E86" s="223">
        <v>0.12290182708</v>
      </c>
      <c r="F86" s="223">
        <v>0.12739110351999999</v>
      </c>
      <c r="G86" s="223">
        <v>0.11878352002000001</v>
      </c>
      <c r="H86" s="246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1:17" outlineLevel="3">
      <c r="A87" s="84" t="s">
        <v>346</v>
      </c>
      <c r="B87" s="223">
        <v>7.1257494899999996E-2</v>
      </c>
      <c r="C87" s="223">
        <v>0</v>
      </c>
      <c r="D87" s="223">
        <v>0</v>
      </c>
      <c r="E87" s="223">
        <v>0</v>
      </c>
      <c r="F87" s="223">
        <v>0</v>
      </c>
      <c r="G87" s="223">
        <v>0</v>
      </c>
      <c r="H87" s="246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1:17" outlineLevel="3">
      <c r="A88" s="84" t="s">
        <v>347</v>
      </c>
      <c r="B88" s="223">
        <v>0.10688624234999999</v>
      </c>
      <c r="C88" s="223">
        <v>0.10834915472999999</v>
      </c>
      <c r="D88" s="223">
        <v>8.4437351699999996E-2</v>
      </c>
      <c r="E88" s="223">
        <v>5.9289963430000002E-2</v>
      </c>
      <c r="F88" s="223">
        <v>0</v>
      </c>
      <c r="G88" s="223">
        <v>0</v>
      </c>
      <c r="H88" s="246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1:17" outlineLevel="3">
      <c r="A89" s="84" t="s">
        <v>348</v>
      </c>
      <c r="B89" s="223">
        <v>0</v>
      </c>
      <c r="C89" s="223">
        <v>0</v>
      </c>
      <c r="D89" s="223">
        <v>0</v>
      </c>
      <c r="E89" s="223">
        <v>0.50798242946000005</v>
      </c>
      <c r="F89" s="223">
        <v>0.31457354224</v>
      </c>
      <c r="G89" s="223">
        <v>0.29331838427000001</v>
      </c>
      <c r="H89" s="246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1:17" outlineLevel="3">
      <c r="A90" s="84" t="s">
        <v>349</v>
      </c>
      <c r="B90" s="223">
        <v>0</v>
      </c>
      <c r="C90" s="223">
        <v>0</v>
      </c>
      <c r="D90" s="223">
        <v>0</v>
      </c>
      <c r="E90" s="223">
        <v>0.10158958924</v>
      </c>
      <c r="F90" s="223">
        <v>0.10530038639</v>
      </c>
      <c r="G90" s="223">
        <v>9.8185432180000004E-2</v>
      </c>
      <c r="H90" s="246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1:17" outlineLevel="3">
      <c r="A91" s="84" t="s">
        <v>350</v>
      </c>
      <c r="B91" s="223">
        <v>0.10510480498999999</v>
      </c>
      <c r="C91" s="223">
        <v>7.223276981E-2</v>
      </c>
      <c r="D91" s="223">
        <v>0</v>
      </c>
      <c r="E91" s="223">
        <v>7.0734864509999995E-2</v>
      </c>
      <c r="F91" s="223">
        <v>7.3318620730000006E-2</v>
      </c>
      <c r="G91" s="223">
        <v>6.8364615840000004E-2</v>
      </c>
      <c r="H91" s="246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1:17" outlineLevel="2">
      <c r="A92" s="278" t="s">
        <v>251</v>
      </c>
      <c r="B92" s="171">
        <f t="shared" ref="B92:G92" si="14">SUM(B$93:B$99)</f>
        <v>0.1542221778</v>
      </c>
      <c r="C92" s="171">
        <f t="shared" si="14"/>
        <v>0.15600059297999999</v>
      </c>
      <c r="D92" s="171">
        <f t="shared" si="14"/>
        <v>0.21801083966000001</v>
      </c>
      <c r="E92" s="171">
        <f t="shared" si="14"/>
        <v>0.27761982235999999</v>
      </c>
      <c r="F92" s="171">
        <f t="shared" si="14"/>
        <v>1.1771104857099999</v>
      </c>
      <c r="G92" s="171">
        <f t="shared" si="14"/>
        <v>1.1207315197500001</v>
      </c>
      <c r="H92" s="246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1:17" outlineLevel="3">
      <c r="A93" s="84" t="s">
        <v>287</v>
      </c>
      <c r="B93" s="223">
        <v>3.18672175E-3</v>
      </c>
      <c r="C93" s="223">
        <v>2.67656221E-3</v>
      </c>
      <c r="D93" s="223">
        <v>2.4814575499999998E-3</v>
      </c>
      <c r="E93" s="223">
        <v>3.6903908059999997E-2</v>
      </c>
      <c r="F93" s="223">
        <v>0.15948377011000001</v>
      </c>
      <c r="G93" s="223">
        <v>0.14903538363999999</v>
      </c>
      <c r="H93" s="246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1:17" outlineLevel="3">
      <c r="A94" s="84" t="s">
        <v>288</v>
      </c>
      <c r="B94" s="223">
        <v>0</v>
      </c>
      <c r="C94" s="223">
        <v>0</v>
      </c>
      <c r="D94" s="223">
        <v>0</v>
      </c>
      <c r="E94" s="223">
        <v>0</v>
      </c>
      <c r="F94" s="223">
        <v>1.2999999999999999E-2</v>
      </c>
      <c r="G94" s="223">
        <v>1.2999999999999999E-2</v>
      </c>
      <c r="H94" s="246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1:17" outlineLevel="3">
      <c r="A95" s="84" t="s">
        <v>289</v>
      </c>
      <c r="B95" s="223">
        <v>0</v>
      </c>
      <c r="C95" s="223">
        <v>0</v>
      </c>
      <c r="D95" s="223">
        <v>0</v>
      </c>
      <c r="E95" s="223">
        <v>0</v>
      </c>
      <c r="F95" s="223">
        <v>0.01</v>
      </c>
      <c r="G95" s="223">
        <v>0.01</v>
      </c>
      <c r="H95" s="246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1:17" outlineLevel="3">
      <c r="A96" s="84" t="s">
        <v>290</v>
      </c>
      <c r="B96" s="223">
        <v>0</v>
      </c>
      <c r="C96" s="223">
        <v>0</v>
      </c>
      <c r="D96" s="223">
        <v>0</v>
      </c>
      <c r="E96" s="223">
        <v>0</v>
      </c>
      <c r="F96" s="223">
        <v>1.4E-2</v>
      </c>
      <c r="G96" s="223">
        <v>1.4E-2</v>
      </c>
      <c r="H96" s="246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1:17" outlineLevel="3">
      <c r="A97" s="84" t="s">
        <v>291</v>
      </c>
      <c r="B97" s="223">
        <v>1.2166126249999999E-2</v>
      </c>
      <c r="C97" s="223">
        <v>3.492868834E-2</v>
      </c>
      <c r="D97" s="223">
        <v>7.3951316520000004E-2</v>
      </c>
      <c r="E97" s="223">
        <v>7.001679374E-2</v>
      </c>
      <c r="F97" s="223">
        <v>0.38894169869</v>
      </c>
      <c r="G97" s="223">
        <v>0.37308581829999998</v>
      </c>
      <c r="H97" s="246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1:17" outlineLevel="3">
      <c r="A98" s="84" t="s">
        <v>292</v>
      </c>
      <c r="B98" s="223">
        <v>0.1388693298</v>
      </c>
      <c r="C98" s="223">
        <v>0.11839534242999999</v>
      </c>
      <c r="D98" s="223">
        <v>0.14157806559</v>
      </c>
      <c r="E98" s="223">
        <v>0.17069912056</v>
      </c>
      <c r="F98" s="223">
        <v>0.45876715325</v>
      </c>
      <c r="G98" s="223">
        <v>0.42574368216000003</v>
      </c>
      <c r="H98" s="246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1:17" outlineLevel="3">
      <c r="A99" s="84" t="s">
        <v>293</v>
      </c>
      <c r="B99" s="223">
        <v>0</v>
      </c>
      <c r="C99" s="223">
        <v>0</v>
      </c>
      <c r="D99" s="223">
        <v>0</v>
      </c>
      <c r="E99" s="223">
        <v>0</v>
      </c>
      <c r="F99" s="223">
        <v>0.13291786366</v>
      </c>
      <c r="G99" s="223">
        <v>0.13586663565000001</v>
      </c>
      <c r="H99" s="246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1:17" outlineLevel="2">
      <c r="A100" s="63" t="s">
        <v>278</v>
      </c>
      <c r="B100" s="171">
        <f t="shared" ref="B100:G100" si="15">SUM(B$101:B$101)</f>
        <v>3.401298E-5</v>
      </c>
      <c r="C100" s="171">
        <f t="shared" si="15"/>
        <v>3.4478509999999999E-5</v>
      </c>
      <c r="D100" s="171">
        <f t="shared" si="15"/>
        <v>4.0304060000000003E-5</v>
      </c>
      <c r="E100" s="171">
        <f t="shared" si="15"/>
        <v>3.3763519999999998E-5</v>
      </c>
      <c r="F100" s="171">
        <f t="shared" si="15"/>
        <v>3.4996809999999997E-5</v>
      </c>
      <c r="G100" s="171">
        <f t="shared" si="15"/>
        <v>3.2632139999999998E-5</v>
      </c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1:17" outlineLevel="3">
      <c r="A101" s="84" t="s">
        <v>294</v>
      </c>
      <c r="B101" s="223">
        <v>3.401298E-5</v>
      </c>
      <c r="C101" s="223">
        <v>3.4478509999999999E-5</v>
      </c>
      <c r="D101" s="223">
        <v>4.0304060000000003E-5</v>
      </c>
      <c r="E101" s="223">
        <v>3.3763519999999998E-5</v>
      </c>
      <c r="F101" s="223">
        <v>3.4996809999999997E-5</v>
      </c>
      <c r="G101" s="223">
        <v>3.2632139999999998E-5</v>
      </c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1:17" ht="15" outlineLevel="1">
      <c r="A102" s="81" t="s">
        <v>253</v>
      </c>
      <c r="B102" s="140">
        <f t="shared" ref="B102:G102" si="16">B$103+B$109+B$111+B$119+B$122</f>
        <v>10.499834721000001</v>
      </c>
      <c r="C102" s="140">
        <f t="shared" si="16"/>
        <v>10.755824930960001</v>
      </c>
      <c r="D102" s="140">
        <f t="shared" si="16"/>
        <v>9.6078709913600022</v>
      </c>
      <c r="E102" s="140">
        <f t="shared" si="16"/>
        <v>9.2101342864699998</v>
      </c>
      <c r="F102" s="140">
        <f t="shared" si="16"/>
        <v>9.5424032043500002</v>
      </c>
      <c r="G102" s="140">
        <f t="shared" si="16"/>
        <v>9.3743436143099999</v>
      </c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1:17" outlineLevel="2">
      <c r="A103" s="63" t="s">
        <v>254</v>
      </c>
      <c r="B103" s="171">
        <f t="shared" ref="B103:G103" si="17">SUM(B$104:B$108)</f>
        <v>8.1844122870200007</v>
      </c>
      <c r="C103" s="171">
        <f t="shared" si="17"/>
        <v>8.5593320389300001</v>
      </c>
      <c r="D103" s="171">
        <f t="shared" si="17"/>
        <v>8.0575646315700009</v>
      </c>
      <c r="E103" s="171">
        <f t="shared" si="17"/>
        <v>7.8396779256800002</v>
      </c>
      <c r="F103" s="171">
        <f t="shared" si="17"/>
        <v>6.8214701377100004</v>
      </c>
      <c r="G103" s="171">
        <f t="shared" si="17"/>
        <v>6.6971638549500003</v>
      </c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1:17" outlineLevel="3">
      <c r="A104" s="84" t="s">
        <v>295</v>
      </c>
      <c r="B104" s="223">
        <v>6.3155020130000003E-2</v>
      </c>
      <c r="C104" s="223">
        <v>0.1145400015</v>
      </c>
      <c r="D104" s="223">
        <v>0.11155018534</v>
      </c>
      <c r="E104" s="223">
        <v>0.2457300899</v>
      </c>
      <c r="F104" s="223">
        <v>0.34008035721000002</v>
      </c>
      <c r="G104" s="223">
        <v>0.34015532441000002</v>
      </c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1:17" outlineLevel="3">
      <c r="A105" s="84" t="s">
        <v>256</v>
      </c>
      <c r="B105" s="223">
        <v>0.40809589511</v>
      </c>
      <c r="C105" s="223">
        <v>0.20628031303</v>
      </c>
      <c r="D105" s="223">
        <v>0.33752435519000001</v>
      </c>
      <c r="E105" s="223">
        <v>0.36897050899</v>
      </c>
      <c r="F105" s="223">
        <v>0.34013027289999997</v>
      </c>
      <c r="G105" s="223">
        <v>0.34449035626000002</v>
      </c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1:17" outlineLevel="3">
      <c r="A106" s="84" t="s">
        <v>257</v>
      </c>
      <c r="B106" s="223">
        <v>4.1769000090000001E-2</v>
      </c>
      <c r="C106" s="223">
        <v>5.6124600730000002E-2</v>
      </c>
      <c r="D106" s="223">
        <v>6.1090459E-2</v>
      </c>
      <c r="E106" s="223">
        <v>6.7287041869999994E-2</v>
      </c>
      <c r="F106" s="223">
        <v>6.1798268910000002E-2</v>
      </c>
      <c r="G106" s="223">
        <v>6.0819772000000001E-2</v>
      </c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1:17" outlineLevel="3">
      <c r="A107" s="84" t="s">
        <v>258</v>
      </c>
      <c r="B107" s="223">
        <v>0.44967000001000001</v>
      </c>
      <c r="C107" s="223">
        <v>0.45706674655000001</v>
      </c>
      <c r="D107" s="223">
        <v>0.45703505259999999</v>
      </c>
      <c r="E107" s="223">
        <v>0.4480903752</v>
      </c>
      <c r="F107" s="223">
        <v>0.46823055755999998</v>
      </c>
      <c r="G107" s="223">
        <v>0.46823055755999998</v>
      </c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1:17" outlineLevel="3">
      <c r="A108" s="84" t="s">
        <v>259</v>
      </c>
      <c r="B108" s="223">
        <v>7.2217223716800003</v>
      </c>
      <c r="C108" s="223">
        <v>7.7253203771200001</v>
      </c>
      <c r="D108" s="223">
        <v>7.0903645794400001</v>
      </c>
      <c r="E108" s="223">
        <v>6.7095999097199996</v>
      </c>
      <c r="F108" s="223">
        <v>5.6112306811300003</v>
      </c>
      <c r="G108" s="223">
        <v>5.4834678447199998</v>
      </c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1:17" outlineLevel="2">
      <c r="A109" s="63" t="s">
        <v>296</v>
      </c>
      <c r="B109" s="171">
        <f t="shared" ref="B109:G109" si="18">SUM(B$110:B$110)</f>
        <v>9.7477853279999999E-2</v>
      </c>
      <c r="C109" s="171">
        <f t="shared" si="18"/>
        <v>4.8738926600000003E-2</v>
      </c>
      <c r="D109" s="171">
        <f t="shared" si="18"/>
        <v>0</v>
      </c>
      <c r="E109" s="171">
        <f t="shared" si="18"/>
        <v>0</v>
      </c>
      <c r="F109" s="171">
        <f t="shared" si="18"/>
        <v>0</v>
      </c>
      <c r="G109" s="171">
        <f t="shared" si="18"/>
        <v>0</v>
      </c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1:17" outlineLevel="3">
      <c r="A110" s="84" t="s">
        <v>351</v>
      </c>
      <c r="B110" s="223">
        <v>9.7477853279999999E-2</v>
      </c>
      <c r="C110" s="223">
        <v>4.8738926600000003E-2</v>
      </c>
      <c r="D110" s="223">
        <v>0</v>
      </c>
      <c r="E110" s="223">
        <v>0</v>
      </c>
      <c r="F110" s="223">
        <v>0</v>
      </c>
      <c r="G110" s="223">
        <v>0</v>
      </c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1:17" outlineLevel="2">
      <c r="A111" s="63" t="s">
        <v>269</v>
      </c>
      <c r="B111" s="171">
        <f t="shared" ref="B111:G111" si="19">SUM(B$112:B$118)</f>
        <v>2.1019582370299998</v>
      </c>
      <c r="C111" s="171">
        <f t="shared" si="19"/>
        <v>2.0344831620099999</v>
      </c>
      <c r="D111" s="171">
        <f t="shared" si="19"/>
        <v>1.4376842756799999</v>
      </c>
      <c r="E111" s="171">
        <f t="shared" si="19"/>
        <v>1.2531559892600002</v>
      </c>
      <c r="F111" s="171">
        <f t="shared" si="19"/>
        <v>1.0819453749600001</v>
      </c>
      <c r="G111" s="171">
        <f t="shared" si="19"/>
        <v>1.0379815422699998</v>
      </c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1:17" outlineLevel="3">
      <c r="A112" s="84" t="s">
        <v>145</v>
      </c>
      <c r="B112" s="223">
        <v>0</v>
      </c>
      <c r="C112" s="223">
        <v>7.991643658E-2</v>
      </c>
      <c r="D112" s="223">
        <v>0.14482956551000001</v>
      </c>
      <c r="E112" s="223">
        <v>0.17459425459</v>
      </c>
      <c r="F112" s="223">
        <v>0.16409411059000001</v>
      </c>
      <c r="G112" s="223">
        <v>0.19512634276999999</v>
      </c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1:17" outlineLevel="3">
      <c r="A113" s="84" t="s">
        <v>201</v>
      </c>
      <c r="B113" s="223">
        <v>0.37729509711999998</v>
      </c>
      <c r="C113" s="223">
        <v>0.45260618235</v>
      </c>
      <c r="D113" s="223">
        <v>0</v>
      </c>
      <c r="E113" s="223">
        <v>0</v>
      </c>
      <c r="F113" s="223">
        <v>0</v>
      </c>
      <c r="G113" s="223">
        <v>0</v>
      </c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1:17" outlineLevel="3">
      <c r="A114" s="84" t="s">
        <v>45</v>
      </c>
      <c r="B114" s="223">
        <v>3.7104216299999999E-2</v>
      </c>
      <c r="C114" s="223">
        <v>3.3931242969999997E-2</v>
      </c>
      <c r="D114" s="223">
        <v>3.0354194519999999E-2</v>
      </c>
      <c r="E114" s="223">
        <v>2.8561734669999998E-2</v>
      </c>
      <c r="F114" s="223">
        <v>1.7851264370000001E-2</v>
      </c>
      <c r="G114" s="223">
        <v>1.7855199499999998E-2</v>
      </c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1:17" outlineLevel="3">
      <c r="A115" s="84" t="s">
        <v>116</v>
      </c>
      <c r="B115" s="223">
        <v>3.0431699860000001E-2</v>
      </c>
      <c r="C115" s="223">
        <v>1.947180011E-2</v>
      </c>
      <c r="D115" s="223">
        <v>9.4817656499999996E-3</v>
      </c>
      <c r="E115" s="223">
        <v>0</v>
      </c>
      <c r="F115" s="223">
        <v>0</v>
      </c>
      <c r="G115" s="223">
        <v>0</v>
      </c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1:17" outlineLevel="3">
      <c r="A116" s="84" t="s">
        <v>297</v>
      </c>
      <c r="B116" s="223">
        <v>4.6240000000000003E-2</v>
      </c>
      <c r="C116" s="223">
        <v>3.3320000000000002E-2</v>
      </c>
      <c r="D116" s="223">
        <v>2.0400000000000001E-2</v>
      </c>
      <c r="E116" s="223">
        <v>0</v>
      </c>
      <c r="F116" s="223">
        <v>0</v>
      </c>
      <c r="G116" s="223">
        <v>0</v>
      </c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1:17" outlineLevel="3">
      <c r="A117" s="84" t="s">
        <v>352</v>
      </c>
      <c r="B117" s="223">
        <v>1.5130309737500001</v>
      </c>
      <c r="C117" s="223">
        <v>1.35</v>
      </c>
      <c r="D117" s="223">
        <v>1.2</v>
      </c>
      <c r="E117" s="223">
        <v>1.05</v>
      </c>
      <c r="F117" s="223">
        <v>0.9</v>
      </c>
      <c r="G117" s="223">
        <v>0.82499999999999996</v>
      </c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1:17" outlineLevel="3">
      <c r="A118" s="84" t="s">
        <v>353</v>
      </c>
      <c r="B118" s="223">
        <v>9.7856250000000006E-2</v>
      </c>
      <c r="C118" s="223">
        <v>6.5237500000000004E-2</v>
      </c>
      <c r="D118" s="223">
        <v>3.2618750000000002E-2</v>
      </c>
      <c r="E118" s="223">
        <v>0</v>
      </c>
      <c r="F118" s="223">
        <v>0</v>
      </c>
      <c r="G118" s="223">
        <v>0</v>
      </c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1:17" outlineLevel="2">
      <c r="A119" s="63" t="s">
        <v>298</v>
      </c>
      <c r="B119" s="171">
        <f t="shared" ref="B119:G119" si="20">SUM(B$120:B$121)</f>
        <v>0</v>
      </c>
      <c r="C119" s="171">
        <f t="shared" si="20"/>
        <v>0</v>
      </c>
      <c r="D119" s="171">
        <f t="shared" si="20"/>
        <v>0</v>
      </c>
      <c r="E119" s="171">
        <f t="shared" si="20"/>
        <v>0</v>
      </c>
      <c r="F119" s="171">
        <f t="shared" si="20"/>
        <v>1.5249999999999999</v>
      </c>
      <c r="G119" s="171">
        <f t="shared" si="20"/>
        <v>1.5249999999999999</v>
      </c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1:17" outlineLevel="3">
      <c r="A120" s="84" t="s">
        <v>299</v>
      </c>
      <c r="B120" s="223">
        <v>0</v>
      </c>
      <c r="C120" s="223">
        <v>0</v>
      </c>
      <c r="D120" s="223">
        <v>0</v>
      </c>
      <c r="E120" s="223">
        <v>0</v>
      </c>
      <c r="F120" s="223">
        <v>0.7</v>
      </c>
      <c r="G120" s="223">
        <v>0.7</v>
      </c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1:17" outlineLevel="3">
      <c r="A121" s="84" t="s">
        <v>300</v>
      </c>
      <c r="B121" s="223">
        <v>0</v>
      </c>
      <c r="C121" s="223">
        <v>0</v>
      </c>
      <c r="D121" s="223">
        <v>0</v>
      </c>
      <c r="E121" s="223">
        <v>0</v>
      </c>
      <c r="F121" s="223">
        <v>0.82499999999999996</v>
      </c>
      <c r="G121" s="223">
        <v>0.82499999999999996</v>
      </c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1:17" outlineLevel="2">
      <c r="A122" s="63" t="s">
        <v>278</v>
      </c>
      <c r="B122" s="171">
        <f t="shared" ref="B122:G122" si="21">SUM(B$123:B$123)</f>
        <v>0.11598634367000001</v>
      </c>
      <c r="C122" s="171">
        <f t="shared" si="21"/>
        <v>0.11327080342</v>
      </c>
      <c r="D122" s="171">
        <f t="shared" si="21"/>
        <v>0.11262208411000001</v>
      </c>
      <c r="E122" s="171">
        <f t="shared" si="21"/>
        <v>0.11730037153</v>
      </c>
      <c r="F122" s="171">
        <f t="shared" si="21"/>
        <v>0.11398769168</v>
      </c>
      <c r="G122" s="171">
        <f t="shared" si="21"/>
        <v>0.11419821709</v>
      </c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1:17" outlineLevel="3">
      <c r="A123" s="84" t="s">
        <v>259</v>
      </c>
      <c r="B123" s="223">
        <v>0.11598634367000001</v>
      </c>
      <c r="C123" s="223">
        <v>0.11327080342</v>
      </c>
      <c r="D123" s="223">
        <v>0.11262208411000001</v>
      </c>
      <c r="E123" s="223">
        <v>0.11730037153</v>
      </c>
      <c r="F123" s="223">
        <v>0.11398769168</v>
      </c>
      <c r="G123" s="223">
        <v>0.11419821709</v>
      </c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1:17">
      <c r="B124" s="142"/>
      <c r="C124" s="142"/>
      <c r="D124" s="142"/>
      <c r="E124" s="142"/>
      <c r="F124" s="142"/>
      <c r="G124" s="142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1:17">
      <c r="B125" s="142"/>
      <c r="C125" s="142"/>
      <c r="D125" s="142"/>
      <c r="E125" s="142"/>
      <c r="F125" s="142"/>
      <c r="G125" s="142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</row>
    <row r="126" spans="1:17">
      <c r="B126" s="142"/>
      <c r="C126" s="142"/>
      <c r="D126" s="142"/>
      <c r="E126" s="142"/>
      <c r="F126" s="142"/>
      <c r="G126" s="142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</row>
    <row r="127" spans="1:17">
      <c r="B127" s="142"/>
      <c r="C127" s="142"/>
      <c r="D127" s="142"/>
      <c r="E127" s="142"/>
      <c r="F127" s="142"/>
      <c r="G127" s="142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</row>
    <row r="128" spans="1:17">
      <c r="B128" s="142"/>
      <c r="C128" s="142"/>
      <c r="D128" s="142"/>
      <c r="E128" s="142"/>
      <c r="F128" s="142"/>
      <c r="G128" s="142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142"/>
      <c r="C129" s="142"/>
      <c r="D129" s="142"/>
      <c r="E129" s="142"/>
      <c r="F129" s="142"/>
      <c r="G129" s="142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142"/>
      <c r="C130" s="142"/>
      <c r="D130" s="142"/>
      <c r="E130" s="142"/>
      <c r="F130" s="142"/>
      <c r="G130" s="142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142"/>
      <c r="C131" s="142"/>
      <c r="D131" s="142"/>
      <c r="E131" s="142"/>
      <c r="F131" s="142"/>
      <c r="G131" s="142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142"/>
      <c r="C132" s="142"/>
      <c r="D132" s="142"/>
      <c r="E132" s="142"/>
      <c r="F132" s="142"/>
      <c r="G132" s="142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142"/>
      <c r="C133" s="142"/>
      <c r="D133" s="142"/>
      <c r="E133" s="142"/>
      <c r="F133" s="142"/>
      <c r="G133" s="142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142"/>
      <c r="C134" s="142"/>
      <c r="D134" s="142"/>
      <c r="E134" s="142"/>
      <c r="F134" s="142"/>
      <c r="G134" s="142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142"/>
      <c r="C135" s="142"/>
      <c r="D135" s="142"/>
      <c r="E135" s="142"/>
      <c r="F135" s="142"/>
      <c r="G135" s="142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142"/>
      <c r="C136" s="142"/>
      <c r="D136" s="142"/>
      <c r="E136" s="142"/>
      <c r="F136" s="142"/>
      <c r="G136" s="142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142"/>
      <c r="C137" s="142"/>
      <c r="D137" s="142"/>
      <c r="E137" s="142"/>
      <c r="F137" s="142"/>
      <c r="G137" s="142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142"/>
      <c r="C138" s="142"/>
      <c r="D138" s="142"/>
      <c r="E138" s="142"/>
      <c r="F138" s="142"/>
      <c r="G138" s="142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142"/>
      <c r="C139" s="142"/>
      <c r="D139" s="142"/>
      <c r="E139" s="142"/>
      <c r="F139" s="142"/>
      <c r="G139" s="142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142"/>
      <c r="C140" s="142"/>
      <c r="D140" s="142"/>
      <c r="E140" s="142"/>
      <c r="F140" s="142"/>
      <c r="G140" s="142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142"/>
      <c r="C141" s="142"/>
      <c r="D141" s="142"/>
      <c r="E141" s="142"/>
      <c r="F141" s="142"/>
      <c r="G141" s="142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142"/>
      <c r="C142" s="142"/>
      <c r="D142" s="142"/>
      <c r="E142" s="142"/>
      <c r="F142" s="142"/>
      <c r="G142" s="142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142"/>
      <c r="C143" s="142"/>
      <c r="D143" s="142"/>
      <c r="E143" s="142"/>
      <c r="F143" s="142"/>
      <c r="G143" s="142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142"/>
      <c r="C144" s="142"/>
      <c r="D144" s="142"/>
      <c r="E144" s="142"/>
      <c r="F144" s="142"/>
      <c r="G144" s="142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142"/>
      <c r="C145" s="142"/>
      <c r="D145" s="142"/>
      <c r="E145" s="142"/>
      <c r="F145" s="142"/>
      <c r="G145" s="142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142"/>
      <c r="C146" s="142"/>
      <c r="D146" s="142"/>
      <c r="E146" s="142"/>
      <c r="F146" s="142"/>
      <c r="G146" s="142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142"/>
      <c r="C147" s="142"/>
      <c r="D147" s="142"/>
      <c r="E147" s="142"/>
      <c r="F147" s="142"/>
      <c r="G147" s="142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142"/>
      <c r="C148" s="142"/>
      <c r="D148" s="142"/>
      <c r="E148" s="142"/>
      <c r="F148" s="142"/>
      <c r="G148" s="142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142"/>
      <c r="C149" s="142"/>
      <c r="D149" s="142"/>
      <c r="E149" s="142"/>
      <c r="F149" s="142"/>
      <c r="G149" s="142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142"/>
      <c r="C150" s="142"/>
      <c r="D150" s="142"/>
      <c r="E150" s="142"/>
      <c r="F150" s="142"/>
      <c r="G150" s="142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142"/>
      <c r="C151" s="142"/>
      <c r="D151" s="142"/>
      <c r="E151" s="142"/>
      <c r="F151" s="142"/>
      <c r="G151" s="142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142"/>
      <c r="C152" s="142"/>
      <c r="D152" s="142"/>
      <c r="E152" s="142"/>
      <c r="F152" s="142"/>
      <c r="G152" s="142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142"/>
      <c r="C153" s="142"/>
      <c r="D153" s="142"/>
      <c r="E153" s="142"/>
      <c r="F153" s="142"/>
      <c r="G153" s="142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142"/>
      <c r="C154" s="142"/>
      <c r="D154" s="142"/>
      <c r="E154" s="142"/>
      <c r="F154" s="142"/>
      <c r="G154" s="142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142"/>
      <c r="C155" s="142"/>
      <c r="D155" s="142"/>
      <c r="E155" s="142"/>
      <c r="F155" s="142"/>
      <c r="G155" s="142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142"/>
      <c r="C156" s="142"/>
      <c r="D156" s="142"/>
      <c r="E156" s="142"/>
      <c r="F156" s="142"/>
      <c r="G156" s="142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142"/>
      <c r="C157" s="142"/>
      <c r="D157" s="142"/>
      <c r="E157" s="142"/>
      <c r="F157" s="142"/>
      <c r="G157" s="142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142"/>
      <c r="C158" s="142"/>
      <c r="D158" s="142"/>
      <c r="E158" s="142"/>
      <c r="F158" s="142"/>
      <c r="G158" s="142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142"/>
      <c r="C159" s="142"/>
      <c r="D159" s="142"/>
      <c r="E159" s="142"/>
      <c r="F159" s="142"/>
      <c r="G159" s="142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142"/>
      <c r="C160" s="142"/>
      <c r="D160" s="142"/>
      <c r="E160" s="142"/>
      <c r="F160" s="142"/>
      <c r="G160" s="142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142"/>
      <c r="C161" s="142"/>
      <c r="D161" s="142"/>
      <c r="E161" s="142"/>
      <c r="F161" s="142"/>
      <c r="G161" s="142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142"/>
      <c r="C162" s="142"/>
      <c r="D162" s="142"/>
      <c r="E162" s="142"/>
      <c r="F162" s="142"/>
      <c r="G162" s="142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142"/>
      <c r="C163" s="142"/>
      <c r="D163" s="142"/>
      <c r="E163" s="142"/>
      <c r="F163" s="142"/>
      <c r="G163" s="142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142"/>
      <c r="C164" s="142"/>
      <c r="D164" s="142"/>
      <c r="E164" s="142"/>
      <c r="F164" s="142"/>
      <c r="G164" s="142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142"/>
      <c r="C165" s="142"/>
      <c r="D165" s="142"/>
      <c r="E165" s="142"/>
      <c r="F165" s="142"/>
      <c r="G165" s="142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142"/>
      <c r="C166" s="142"/>
      <c r="D166" s="142"/>
      <c r="E166" s="142"/>
      <c r="F166" s="142"/>
      <c r="G166" s="142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142"/>
      <c r="C167" s="142"/>
      <c r="D167" s="142"/>
      <c r="E167" s="142"/>
      <c r="F167" s="142"/>
      <c r="G167" s="142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142"/>
      <c r="C168" s="142"/>
      <c r="D168" s="142"/>
      <c r="E168" s="142"/>
      <c r="F168" s="142"/>
      <c r="G168" s="142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baseColWidth="10" defaultColWidth="9.1640625" defaultRowHeight="14"/>
  <cols>
    <col min="1" max="1" width="58.1640625" style="9" bestFit="1" customWidth="1"/>
    <col min="2" max="2" width="12.5" style="163" bestFit="1" customWidth="1"/>
    <col min="3" max="3" width="13.5" style="163" bestFit="1" customWidth="1"/>
    <col min="4" max="4" width="10.33203125" style="103" customWidth="1"/>
    <col min="5" max="6" width="13.5" style="163" bestFit="1" customWidth="1"/>
    <col min="7" max="7" width="10.33203125" style="103" customWidth="1"/>
    <col min="8" max="8" width="12.6640625" style="163" hidden="1" customWidth="1"/>
    <col min="9" max="9" width="13.6640625" style="163" bestFit="1" customWidth="1"/>
    <col min="10" max="16384" width="9.1640625" style="9"/>
  </cols>
  <sheetData>
    <row r="1" spans="1:19">
      <c r="A1" s="213"/>
      <c r="B1" s="263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28.02.2022</v>
      </c>
      <c r="C1" s="264"/>
      <c r="D1" s="264"/>
      <c r="E1" s="264"/>
    </row>
    <row r="2" spans="1:19" ht="38.25" customHeight="1">
      <c r="A2" s="265" t="s">
        <v>7</v>
      </c>
      <c r="B2" s="3"/>
      <c r="C2" s="3"/>
      <c r="D2" s="3"/>
      <c r="E2" s="3"/>
      <c r="F2" s="3"/>
      <c r="G2" s="3"/>
      <c r="H2" s="3"/>
      <c r="I2" s="3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>
      <c r="A3" s="213"/>
    </row>
    <row r="4" spans="1:19" s="82" customFormat="1">
      <c r="B4" s="215"/>
      <c r="C4" s="215"/>
      <c r="D4" s="176"/>
      <c r="E4" s="215"/>
      <c r="F4" s="215"/>
      <c r="G4" s="176"/>
      <c r="H4" s="215" t="s">
        <v>131</v>
      </c>
      <c r="I4" s="82" t="str">
        <f>VALVAL</f>
        <v>млрд. одиниць</v>
      </c>
    </row>
    <row r="5" spans="1:19" s="161" customFormat="1">
      <c r="A5" s="187"/>
      <c r="B5" s="257">
        <v>44561</v>
      </c>
      <c r="C5" s="258"/>
      <c r="D5" s="259"/>
      <c r="E5" s="257">
        <v>44620</v>
      </c>
      <c r="F5" s="258"/>
      <c r="G5" s="259"/>
      <c r="H5" s="17"/>
      <c r="I5" s="17"/>
    </row>
    <row r="6" spans="1:19" s="21" customFormat="1">
      <c r="A6" s="93"/>
      <c r="B6" s="72" t="s">
        <v>159</v>
      </c>
      <c r="C6" s="72" t="s">
        <v>162</v>
      </c>
      <c r="D6" s="243" t="s">
        <v>180</v>
      </c>
      <c r="E6" s="72" t="s">
        <v>159</v>
      </c>
      <c r="F6" s="72" t="s">
        <v>162</v>
      </c>
      <c r="G6" s="243" t="s">
        <v>180</v>
      </c>
      <c r="H6" s="72" t="s">
        <v>180</v>
      </c>
      <c r="I6" s="72" t="s">
        <v>61</v>
      </c>
    </row>
    <row r="7" spans="1:19" s="121" customFormat="1" ht="15">
      <c r="A7" s="173" t="s">
        <v>144</v>
      </c>
      <c r="B7" s="45">
        <f t="shared" ref="B7:G7" si="0">SUM(B$8+ B$9)</f>
        <v>97.954450442069998</v>
      </c>
      <c r="C7" s="45">
        <f t="shared" si="0"/>
        <v>2672.0210900444799</v>
      </c>
      <c r="D7" s="229">
        <f t="shared" si="0"/>
        <v>1</v>
      </c>
      <c r="E7" s="45">
        <f t="shared" si="0"/>
        <v>93.320295901529988</v>
      </c>
      <c r="F7" s="45">
        <f t="shared" si="0"/>
        <v>2730.0759245751401</v>
      </c>
      <c r="G7" s="229">
        <f t="shared" si="0"/>
        <v>1</v>
      </c>
      <c r="H7" s="45"/>
      <c r="I7" s="45">
        <f>SUM(I$8+ I$9)</f>
        <v>0</v>
      </c>
    </row>
    <row r="8" spans="1:19" s="26" customFormat="1">
      <c r="A8" s="98" t="s">
        <v>63</v>
      </c>
      <c r="B8" s="24">
        <v>86.614317677070005</v>
      </c>
      <c r="C8" s="24">
        <v>2362.6826804546599</v>
      </c>
      <c r="D8" s="199">
        <v>0.88423099999999999</v>
      </c>
      <c r="E8" s="24">
        <v>82.246535786509995</v>
      </c>
      <c r="F8" s="24">
        <v>2406.1141797857799</v>
      </c>
      <c r="G8" s="199">
        <v>0.88133600000000001</v>
      </c>
      <c r="H8" s="24">
        <v>-2.895E-3</v>
      </c>
      <c r="I8" s="24">
        <v>-21.4</v>
      </c>
    </row>
    <row r="9" spans="1:19" s="26" customFormat="1">
      <c r="A9" s="98" t="s">
        <v>12</v>
      </c>
      <c r="B9" s="24">
        <v>11.340132765</v>
      </c>
      <c r="C9" s="24">
        <v>309.33840958982</v>
      </c>
      <c r="D9" s="199">
        <v>0.115769</v>
      </c>
      <c r="E9" s="24">
        <v>11.073760115020001</v>
      </c>
      <c r="F9" s="24">
        <v>323.96174478936001</v>
      </c>
      <c r="G9" s="199">
        <v>0.11866400000000001</v>
      </c>
      <c r="H9" s="24">
        <v>2.895E-3</v>
      </c>
      <c r="I9" s="24">
        <v>21.4</v>
      </c>
    </row>
    <row r="10" spans="1:19">
      <c r="B10" s="142"/>
      <c r="C10" s="142"/>
      <c r="D10" s="92"/>
      <c r="E10" s="142"/>
      <c r="F10" s="142"/>
      <c r="G10" s="92"/>
      <c r="H10" s="142"/>
      <c r="I10" s="142"/>
      <c r="J10" s="246"/>
      <c r="K10" s="246"/>
      <c r="L10" s="246"/>
      <c r="M10" s="246"/>
      <c r="N10" s="246"/>
      <c r="O10" s="246"/>
      <c r="P10" s="246"/>
      <c r="Q10" s="246"/>
    </row>
    <row r="11" spans="1:19">
      <c r="B11" s="142"/>
      <c r="C11" s="142"/>
      <c r="D11" s="92"/>
      <c r="E11" s="142"/>
      <c r="F11" s="142"/>
      <c r="G11" s="92"/>
      <c r="H11" s="142"/>
      <c r="I11" s="142"/>
      <c r="J11" s="246"/>
      <c r="K11" s="246"/>
      <c r="L11" s="246"/>
      <c r="M11" s="246"/>
      <c r="N11" s="246"/>
      <c r="O11" s="246"/>
      <c r="P11" s="246"/>
      <c r="Q11" s="246"/>
    </row>
    <row r="12" spans="1:19">
      <c r="B12" s="142"/>
      <c r="C12" s="142"/>
      <c r="D12" s="92"/>
      <c r="E12" s="142"/>
      <c r="F12" s="142"/>
      <c r="G12" s="92"/>
      <c r="H12" s="142"/>
      <c r="I12" s="142"/>
      <c r="J12" s="246"/>
      <c r="K12" s="246"/>
      <c r="L12" s="246"/>
      <c r="M12" s="246"/>
      <c r="N12" s="246"/>
      <c r="O12" s="246"/>
      <c r="P12" s="246"/>
      <c r="Q12" s="246"/>
    </row>
    <row r="13" spans="1:19">
      <c r="B13" s="142"/>
      <c r="C13" s="142"/>
      <c r="D13" s="92"/>
      <c r="E13" s="142"/>
      <c r="F13" s="142"/>
      <c r="G13" s="92"/>
      <c r="H13" s="142"/>
      <c r="I13" s="142"/>
      <c r="J13" s="246"/>
      <c r="K13" s="246"/>
      <c r="L13" s="246"/>
      <c r="M13" s="246"/>
      <c r="N13" s="246"/>
      <c r="O13" s="246"/>
      <c r="P13" s="246"/>
      <c r="Q13" s="246"/>
    </row>
    <row r="14" spans="1:19">
      <c r="B14" s="142"/>
      <c r="C14" s="142"/>
      <c r="D14" s="92"/>
      <c r="E14" s="142"/>
      <c r="F14" s="142"/>
      <c r="G14" s="92"/>
      <c r="H14" s="142"/>
      <c r="I14" s="142"/>
      <c r="J14" s="246"/>
      <c r="K14" s="246"/>
      <c r="L14" s="246"/>
      <c r="M14" s="246"/>
      <c r="N14" s="246"/>
      <c r="O14" s="246"/>
      <c r="P14" s="246"/>
      <c r="Q14" s="246"/>
    </row>
    <row r="15" spans="1:19">
      <c r="B15" s="142"/>
      <c r="C15" s="142"/>
      <c r="D15" s="92"/>
      <c r="E15" s="142"/>
      <c r="F15" s="142"/>
      <c r="G15" s="92"/>
      <c r="H15" s="142"/>
      <c r="I15" s="142"/>
      <c r="J15" s="246"/>
      <c r="K15" s="246"/>
      <c r="L15" s="246"/>
      <c r="M15" s="246"/>
      <c r="N15" s="246"/>
      <c r="O15" s="246"/>
      <c r="P15" s="246"/>
      <c r="Q15" s="246"/>
    </row>
    <row r="16" spans="1:19">
      <c r="B16" s="142"/>
      <c r="C16" s="142"/>
      <c r="D16" s="92"/>
      <c r="E16" s="142"/>
      <c r="F16" s="142"/>
      <c r="G16" s="92"/>
      <c r="H16" s="142"/>
      <c r="I16" s="142"/>
      <c r="J16" s="246"/>
      <c r="K16" s="246"/>
      <c r="L16" s="246"/>
      <c r="M16" s="246"/>
      <c r="N16" s="246"/>
      <c r="O16" s="246"/>
      <c r="P16" s="246"/>
      <c r="Q16" s="246"/>
    </row>
    <row r="17" spans="2:17">
      <c r="B17" s="142"/>
      <c r="C17" s="142"/>
      <c r="D17" s="92"/>
      <c r="E17" s="142"/>
      <c r="F17" s="142"/>
      <c r="G17" s="92"/>
      <c r="H17" s="142"/>
      <c r="I17" s="142"/>
      <c r="J17" s="246"/>
      <c r="K17" s="246"/>
      <c r="L17" s="246"/>
      <c r="M17" s="246"/>
      <c r="N17" s="246"/>
      <c r="O17" s="246"/>
      <c r="P17" s="246"/>
      <c r="Q17" s="246"/>
    </row>
    <row r="18" spans="2:17">
      <c r="B18" s="142"/>
      <c r="C18" s="142"/>
      <c r="D18" s="92"/>
      <c r="E18" s="142"/>
      <c r="F18" s="142"/>
      <c r="G18" s="92"/>
      <c r="H18" s="142"/>
      <c r="I18" s="142"/>
      <c r="J18" s="246"/>
      <c r="K18" s="246"/>
      <c r="L18" s="246"/>
      <c r="M18" s="246"/>
      <c r="N18" s="246"/>
      <c r="O18" s="246"/>
      <c r="P18" s="246"/>
      <c r="Q18" s="246"/>
    </row>
    <row r="19" spans="2:17">
      <c r="B19" s="142"/>
      <c r="C19" s="142"/>
      <c r="D19" s="92"/>
      <c r="E19" s="142"/>
      <c r="F19" s="142"/>
      <c r="G19" s="92"/>
      <c r="H19" s="142"/>
      <c r="I19" s="142"/>
      <c r="J19" s="246"/>
      <c r="K19" s="246"/>
      <c r="L19" s="246"/>
      <c r="M19" s="246"/>
      <c r="N19" s="246"/>
      <c r="O19" s="246"/>
      <c r="P19" s="246"/>
      <c r="Q19" s="246"/>
    </row>
    <row r="20" spans="2:17">
      <c r="B20" s="142"/>
      <c r="C20" s="142"/>
      <c r="D20" s="92"/>
      <c r="E20" s="142"/>
      <c r="F20" s="142"/>
      <c r="G20" s="92"/>
      <c r="H20" s="142"/>
      <c r="I20" s="142"/>
      <c r="J20" s="246"/>
      <c r="K20" s="246"/>
      <c r="L20" s="246"/>
      <c r="M20" s="246"/>
      <c r="N20" s="246"/>
      <c r="O20" s="246"/>
      <c r="P20" s="246"/>
      <c r="Q20" s="246"/>
    </row>
    <row r="21" spans="2:17">
      <c r="B21" s="142"/>
      <c r="C21" s="142"/>
      <c r="D21" s="92"/>
      <c r="E21" s="142"/>
      <c r="F21" s="142"/>
      <c r="G21" s="92"/>
      <c r="H21" s="142"/>
      <c r="I21" s="142"/>
      <c r="J21" s="246"/>
      <c r="K21" s="246"/>
      <c r="L21" s="246"/>
      <c r="M21" s="246"/>
      <c r="N21" s="246"/>
      <c r="O21" s="246"/>
      <c r="P21" s="246"/>
      <c r="Q21" s="246"/>
    </row>
    <row r="22" spans="2:17">
      <c r="B22" s="142"/>
      <c r="C22" s="142"/>
      <c r="D22" s="92"/>
      <c r="E22" s="142"/>
      <c r="F22" s="142"/>
      <c r="G22" s="92"/>
      <c r="H22" s="142"/>
      <c r="I22" s="142"/>
      <c r="J22" s="246"/>
      <c r="K22" s="246"/>
      <c r="L22" s="246"/>
      <c r="M22" s="246"/>
      <c r="N22" s="246"/>
      <c r="O22" s="246"/>
      <c r="P22" s="246"/>
      <c r="Q22" s="246"/>
    </row>
    <row r="23" spans="2:17">
      <c r="B23" s="142"/>
      <c r="C23" s="142"/>
      <c r="D23" s="92"/>
      <c r="E23" s="142"/>
      <c r="F23" s="142"/>
      <c r="G23" s="92"/>
      <c r="H23" s="142"/>
      <c r="I23" s="142"/>
      <c r="J23" s="246"/>
      <c r="K23" s="246"/>
      <c r="L23" s="246"/>
      <c r="M23" s="246"/>
      <c r="N23" s="246"/>
      <c r="O23" s="246"/>
      <c r="P23" s="246"/>
      <c r="Q23" s="246"/>
    </row>
    <row r="24" spans="2:17">
      <c r="B24" s="142"/>
      <c r="C24" s="142"/>
      <c r="D24" s="92"/>
      <c r="E24" s="142"/>
      <c r="F24" s="142"/>
      <c r="G24" s="92"/>
      <c r="H24" s="142"/>
      <c r="I24" s="142"/>
      <c r="J24" s="246"/>
      <c r="K24" s="246"/>
      <c r="L24" s="246"/>
      <c r="M24" s="246"/>
      <c r="N24" s="246"/>
      <c r="O24" s="246"/>
      <c r="P24" s="246"/>
      <c r="Q24" s="246"/>
    </row>
    <row r="25" spans="2:17">
      <c r="B25" s="142"/>
      <c r="C25" s="142"/>
      <c r="D25" s="92"/>
      <c r="E25" s="142"/>
      <c r="F25" s="142"/>
      <c r="G25" s="92"/>
      <c r="H25" s="142"/>
      <c r="I25" s="142"/>
      <c r="J25" s="246"/>
      <c r="K25" s="246"/>
      <c r="L25" s="246"/>
      <c r="M25" s="246"/>
      <c r="N25" s="246"/>
      <c r="O25" s="246"/>
      <c r="P25" s="246"/>
      <c r="Q25" s="246"/>
    </row>
    <row r="26" spans="2:17">
      <c r="B26" s="142"/>
      <c r="C26" s="142"/>
      <c r="D26" s="92"/>
      <c r="E26" s="142"/>
      <c r="F26" s="142"/>
      <c r="G26" s="92"/>
      <c r="H26" s="142"/>
      <c r="I26" s="142"/>
      <c r="J26" s="246"/>
      <c r="K26" s="246"/>
      <c r="L26" s="246"/>
      <c r="M26" s="246"/>
      <c r="N26" s="246"/>
      <c r="O26" s="246"/>
      <c r="P26" s="246"/>
      <c r="Q26" s="246"/>
    </row>
    <row r="27" spans="2:17">
      <c r="B27" s="142"/>
      <c r="C27" s="142"/>
      <c r="D27" s="92"/>
      <c r="E27" s="142"/>
      <c r="F27" s="142"/>
      <c r="G27" s="92"/>
      <c r="H27" s="142"/>
      <c r="I27" s="142"/>
      <c r="J27" s="246"/>
      <c r="K27" s="246"/>
      <c r="L27" s="246"/>
      <c r="M27" s="246"/>
      <c r="N27" s="246"/>
      <c r="O27" s="246"/>
      <c r="P27" s="246"/>
      <c r="Q27" s="246"/>
    </row>
    <row r="28" spans="2:17">
      <c r="B28" s="142"/>
      <c r="C28" s="142"/>
      <c r="D28" s="92"/>
      <c r="E28" s="142"/>
      <c r="F28" s="142"/>
      <c r="G28" s="92"/>
      <c r="H28" s="142"/>
      <c r="I28" s="142"/>
      <c r="J28" s="246"/>
      <c r="K28" s="246"/>
      <c r="L28" s="246"/>
      <c r="M28" s="246"/>
      <c r="N28" s="246"/>
      <c r="O28" s="246"/>
      <c r="P28" s="246"/>
      <c r="Q28" s="246"/>
    </row>
    <row r="29" spans="2:17">
      <c r="B29" s="142"/>
      <c r="C29" s="142"/>
      <c r="D29" s="92"/>
      <c r="E29" s="142"/>
      <c r="F29" s="142"/>
      <c r="G29" s="92"/>
      <c r="H29" s="142"/>
      <c r="I29" s="142"/>
      <c r="J29" s="246"/>
      <c r="K29" s="246"/>
      <c r="L29" s="246"/>
      <c r="M29" s="246"/>
      <c r="N29" s="246"/>
      <c r="O29" s="246"/>
      <c r="P29" s="246"/>
      <c r="Q29" s="246"/>
    </row>
    <row r="30" spans="2:17">
      <c r="B30" s="142"/>
      <c r="C30" s="142"/>
      <c r="D30" s="92"/>
      <c r="E30" s="142"/>
      <c r="F30" s="142"/>
      <c r="G30" s="92"/>
      <c r="H30" s="142"/>
      <c r="I30" s="142"/>
      <c r="J30" s="246"/>
      <c r="K30" s="246"/>
      <c r="L30" s="246"/>
      <c r="M30" s="246"/>
      <c r="N30" s="246"/>
      <c r="O30" s="246"/>
      <c r="P30" s="246"/>
      <c r="Q30" s="246"/>
    </row>
    <row r="31" spans="2:17">
      <c r="B31" s="142"/>
      <c r="C31" s="142"/>
      <c r="D31" s="92"/>
      <c r="E31" s="142"/>
      <c r="F31" s="142"/>
      <c r="G31" s="92"/>
      <c r="H31" s="142"/>
      <c r="I31" s="142"/>
      <c r="J31" s="246"/>
      <c r="K31" s="246"/>
      <c r="L31" s="246"/>
      <c r="M31" s="246"/>
      <c r="N31" s="246"/>
      <c r="O31" s="246"/>
      <c r="P31" s="246"/>
      <c r="Q31" s="246"/>
    </row>
    <row r="32" spans="2:17">
      <c r="B32" s="142"/>
      <c r="C32" s="142"/>
      <c r="D32" s="92"/>
      <c r="E32" s="142"/>
      <c r="F32" s="142"/>
      <c r="G32" s="92"/>
      <c r="H32" s="142"/>
      <c r="I32" s="142"/>
      <c r="J32" s="246"/>
      <c r="K32" s="246"/>
      <c r="L32" s="246"/>
      <c r="M32" s="246"/>
      <c r="N32" s="246"/>
      <c r="O32" s="246"/>
      <c r="P32" s="246"/>
      <c r="Q32" s="246"/>
    </row>
    <row r="33" spans="2:17">
      <c r="B33" s="142"/>
      <c r="C33" s="142"/>
      <c r="D33" s="92"/>
      <c r="E33" s="142"/>
      <c r="F33" s="142"/>
      <c r="G33" s="92"/>
      <c r="H33" s="142"/>
      <c r="I33" s="142"/>
      <c r="J33" s="246"/>
      <c r="K33" s="246"/>
      <c r="L33" s="246"/>
      <c r="M33" s="246"/>
      <c r="N33" s="246"/>
      <c r="O33" s="246"/>
      <c r="P33" s="246"/>
      <c r="Q33" s="246"/>
    </row>
    <row r="34" spans="2:17">
      <c r="B34" s="142"/>
      <c r="C34" s="142"/>
      <c r="D34" s="92"/>
      <c r="E34" s="142"/>
      <c r="F34" s="142"/>
      <c r="G34" s="92"/>
      <c r="H34" s="142"/>
      <c r="I34" s="142"/>
      <c r="J34" s="246"/>
      <c r="K34" s="246"/>
      <c r="L34" s="246"/>
      <c r="M34" s="246"/>
      <c r="N34" s="246"/>
      <c r="O34" s="246"/>
      <c r="P34" s="246"/>
      <c r="Q34" s="246"/>
    </row>
    <row r="35" spans="2:17">
      <c r="B35" s="142"/>
      <c r="C35" s="142"/>
      <c r="D35" s="92"/>
      <c r="E35" s="142"/>
      <c r="F35" s="142"/>
      <c r="G35" s="92"/>
      <c r="H35" s="142"/>
      <c r="I35" s="142"/>
      <c r="J35" s="246"/>
      <c r="K35" s="246"/>
      <c r="L35" s="246"/>
      <c r="M35" s="246"/>
      <c r="N35" s="246"/>
      <c r="O35" s="246"/>
      <c r="P35" s="246"/>
      <c r="Q35" s="246"/>
    </row>
    <row r="36" spans="2:17">
      <c r="B36" s="142"/>
      <c r="C36" s="142"/>
      <c r="D36" s="92"/>
      <c r="E36" s="142"/>
      <c r="F36" s="142"/>
      <c r="G36" s="92"/>
      <c r="H36" s="142"/>
      <c r="I36" s="142"/>
      <c r="J36" s="246"/>
      <c r="K36" s="246"/>
      <c r="L36" s="246"/>
      <c r="M36" s="246"/>
      <c r="N36" s="246"/>
      <c r="O36" s="246"/>
      <c r="P36" s="246"/>
      <c r="Q36" s="246"/>
    </row>
    <row r="37" spans="2:17">
      <c r="B37" s="142"/>
      <c r="C37" s="142"/>
      <c r="D37" s="92"/>
      <c r="E37" s="142"/>
      <c r="F37" s="142"/>
      <c r="G37" s="92"/>
      <c r="H37" s="142"/>
      <c r="I37" s="142"/>
      <c r="J37" s="246"/>
      <c r="K37" s="246"/>
      <c r="L37" s="246"/>
      <c r="M37" s="246"/>
      <c r="N37" s="246"/>
      <c r="O37" s="246"/>
      <c r="P37" s="246"/>
      <c r="Q37" s="246"/>
    </row>
    <row r="38" spans="2:17">
      <c r="B38" s="142"/>
      <c r="C38" s="142"/>
      <c r="D38" s="92"/>
      <c r="E38" s="142"/>
      <c r="F38" s="142"/>
      <c r="G38" s="92"/>
      <c r="H38" s="142"/>
      <c r="I38" s="142"/>
      <c r="J38" s="246"/>
      <c r="K38" s="246"/>
      <c r="L38" s="246"/>
      <c r="M38" s="246"/>
      <c r="N38" s="246"/>
      <c r="O38" s="246"/>
      <c r="P38" s="246"/>
      <c r="Q38" s="246"/>
    </row>
    <row r="39" spans="2:17">
      <c r="B39" s="142"/>
      <c r="C39" s="142"/>
      <c r="D39" s="92"/>
      <c r="E39" s="142"/>
      <c r="F39" s="142"/>
      <c r="G39" s="92"/>
      <c r="H39" s="142"/>
      <c r="I39" s="142"/>
      <c r="J39" s="246"/>
      <c r="K39" s="246"/>
      <c r="L39" s="246"/>
      <c r="M39" s="246"/>
      <c r="N39" s="246"/>
      <c r="O39" s="246"/>
      <c r="P39" s="246"/>
      <c r="Q39" s="246"/>
    </row>
    <row r="40" spans="2:17">
      <c r="B40" s="142"/>
      <c r="C40" s="142"/>
      <c r="D40" s="92"/>
      <c r="E40" s="142"/>
      <c r="F40" s="142"/>
      <c r="G40" s="92"/>
      <c r="H40" s="142"/>
      <c r="I40" s="142"/>
      <c r="J40" s="246"/>
      <c r="K40" s="246"/>
      <c r="L40" s="246"/>
      <c r="M40" s="246"/>
      <c r="N40" s="246"/>
      <c r="O40" s="246"/>
      <c r="P40" s="246"/>
      <c r="Q40" s="246"/>
    </row>
    <row r="41" spans="2:17">
      <c r="B41" s="142"/>
      <c r="C41" s="142"/>
      <c r="D41" s="92"/>
      <c r="E41" s="142"/>
      <c r="F41" s="142"/>
      <c r="G41" s="92"/>
      <c r="H41" s="142"/>
      <c r="I41" s="142"/>
      <c r="J41" s="246"/>
      <c r="K41" s="246"/>
      <c r="L41" s="246"/>
      <c r="M41" s="246"/>
      <c r="N41" s="246"/>
      <c r="O41" s="246"/>
      <c r="P41" s="246"/>
      <c r="Q41" s="246"/>
    </row>
    <row r="42" spans="2:17">
      <c r="B42" s="142"/>
      <c r="C42" s="142"/>
      <c r="D42" s="92"/>
      <c r="E42" s="142"/>
      <c r="F42" s="142"/>
      <c r="G42" s="92"/>
      <c r="H42" s="142"/>
      <c r="I42" s="142"/>
      <c r="J42" s="246"/>
      <c r="K42" s="246"/>
      <c r="L42" s="246"/>
      <c r="M42" s="246"/>
      <c r="N42" s="246"/>
      <c r="O42" s="246"/>
      <c r="P42" s="246"/>
      <c r="Q42" s="246"/>
    </row>
    <row r="43" spans="2:17">
      <c r="B43" s="142"/>
      <c r="C43" s="142"/>
      <c r="D43" s="92"/>
      <c r="E43" s="142"/>
      <c r="F43" s="142"/>
      <c r="G43" s="92"/>
      <c r="H43" s="142"/>
      <c r="I43" s="142"/>
      <c r="J43" s="246"/>
      <c r="K43" s="246"/>
      <c r="L43" s="246"/>
      <c r="M43" s="246"/>
      <c r="N43" s="246"/>
      <c r="O43" s="246"/>
      <c r="P43" s="246"/>
      <c r="Q43" s="246"/>
    </row>
    <row r="44" spans="2:17">
      <c r="B44" s="142"/>
      <c r="C44" s="142"/>
      <c r="D44" s="92"/>
      <c r="E44" s="142"/>
      <c r="F44" s="142"/>
      <c r="G44" s="92"/>
      <c r="H44" s="142"/>
      <c r="I44" s="142"/>
      <c r="J44" s="246"/>
      <c r="K44" s="246"/>
      <c r="L44" s="246"/>
      <c r="M44" s="246"/>
      <c r="N44" s="246"/>
      <c r="O44" s="246"/>
      <c r="P44" s="246"/>
      <c r="Q44" s="246"/>
    </row>
    <row r="45" spans="2:17">
      <c r="B45" s="142"/>
      <c r="C45" s="142"/>
      <c r="D45" s="92"/>
      <c r="E45" s="142"/>
      <c r="F45" s="142"/>
      <c r="G45" s="92"/>
      <c r="H45" s="142"/>
      <c r="I45" s="142"/>
      <c r="J45" s="246"/>
      <c r="K45" s="246"/>
      <c r="L45" s="246"/>
      <c r="M45" s="246"/>
      <c r="N45" s="246"/>
      <c r="O45" s="246"/>
      <c r="P45" s="246"/>
      <c r="Q45" s="246"/>
    </row>
    <row r="46" spans="2:17">
      <c r="B46" s="142"/>
      <c r="C46" s="142"/>
      <c r="D46" s="92"/>
      <c r="E46" s="142"/>
      <c r="F46" s="142"/>
      <c r="G46" s="92"/>
      <c r="H46" s="142"/>
      <c r="I46" s="142"/>
      <c r="J46" s="246"/>
      <c r="K46" s="246"/>
      <c r="L46" s="246"/>
      <c r="M46" s="246"/>
      <c r="N46" s="246"/>
      <c r="O46" s="246"/>
      <c r="P46" s="246"/>
      <c r="Q46" s="246"/>
    </row>
    <row r="47" spans="2:17">
      <c r="B47" s="142"/>
      <c r="C47" s="142"/>
      <c r="D47" s="92"/>
      <c r="E47" s="142"/>
      <c r="F47" s="142"/>
      <c r="G47" s="92"/>
      <c r="H47" s="142"/>
      <c r="I47" s="142"/>
      <c r="J47" s="246"/>
      <c r="K47" s="246"/>
      <c r="L47" s="246"/>
      <c r="M47" s="246"/>
      <c r="N47" s="246"/>
      <c r="O47" s="246"/>
      <c r="P47" s="246"/>
      <c r="Q47" s="246"/>
    </row>
    <row r="48" spans="2:17">
      <c r="B48" s="142"/>
      <c r="C48" s="142"/>
      <c r="D48" s="92"/>
      <c r="E48" s="142"/>
      <c r="F48" s="142"/>
      <c r="G48" s="92"/>
      <c r="H48" s="142"/>
      <c r="I48" s="142"/>
      <c r="J48" s="246"/>
      <c r="K48" s="246"/>
      <c r="L48" s="246"/>
      <c r="M48" s="246"/>
      <c r="N48" s="246"/>
      <c r="O48" s="246"/>
      <c r="P48" s="246"/>
      <c r="Q48" s="246"/>
    </row>
    <row r="49" spans="2:17">
      <c r="B49" s="142"/>
      <c r="C49" s="142"/>
      <c r="D49" s="92"/>
      <c r="E49" s="142"/>
      <c r="F49" s="142"/>
      <c r="G49" s="92"/>
      <c r="H49" s="142"/>
      <c r="I49" s="142"/>
      <c r="J49" s="246"/>
      <c r="K49" s="246"/>
      <c r="L49" s="246"/>
      <c r="M49" s="246"/>
      <c r="N49" s="246"/>
      <c r="O49" s="246"/>
      <c r="P49" s="246"/>
      <c r="Q49" s="246"/>
    </row>
    <row r="50" spans="2:17">
      <c r="B50" s="142"/>
      <c r="C50" s="142"/>
      <c r="D50" s="92"/>
      <c r="E50" s="142"/>
      <c r="F50" s="142"/>
      <c r="G50" s="92"/>
      <c r="H50" s="142"/>
      <c r="I50" s="142"/>
      <c r="J50" s="246"/>
      <c r="K50" s="246"/>
      <c r="L50" s="246"/>
      <c r="M50" s="246"/>
      <c r="N50" s="246"/>
      <c r="O50" s="246"/>
      <c r="P50" s="246"/>
      <c r="Q50" s="246"/>
    </row>
    <row r="51" spans="2:17">
      <c r="B51" s="142"/>
      <c r="C51" s="142"/>
      <c r="D51" s="92"/>
      <c r="E51" s="142"/>
      <c r="F51" s="142"/>
      <c r="G51" s="92"/>
      <c r="H51" s="142"/>
      <c r="I51" s="142"/>
      <c r="J51" s="246"/>
      <c r="K51" s="246"/>
      <c r="L51" s="246"/>
      <c r="M51" s="246"/>
      <c r="N51" s="246"/>
      <c r="O51" s="246"/>
      <c r="P51" s="246"/>
      <c r="Q51" s="246"/>
    </row>
    <row r="52" spans="2:17">
      <c r="B52" s="142"/>
      <c r="C52" s="142"/>
      <c r="D52" s="92"/>
      <c r="E52" s="142"/>
      <c r="F52" s="142"/>
      <c r="G52" s="92"/>
      <c r="H52" s="142"/>
      <c r="I52" s="142"/>
      <c r="J52" s="246"/>
      <c r="K52" s="246"/>
      <c r="L52" s="246"/>
      <c r="M52" s="246"/>
      <c r="N52" s="246"/>
      <c r="O52" s="246"/>
      <c r="P52" s="246"/>
      <c r="Q52" s="246"/>
    </row>
    <row r="53" spans="2:17">
      <c r="B53" s="142"/>
      <c r="C53" s="142"/>
      <c r="D53" s="92"/>
      <c r="E53" s="142"/>
      <c r="F53" s="142"/>
      <c r="G53" s="92"/>
      <c r="H53" s="142"/>
      <c r="I53" s="142"/>
      <c r="J53" s="246"/>
      <c r="K53" s="246"/>
      <c r="L53" s="246"/>
      <c r="M53" s="246"/>
      <c r="N53" s="246"/>
      <c r="O53" s="246"/>
      <c r="P53" s="246"/>
      <c r="Q53" s="246"/>
    </row>
    <row r="54" spans="2:17">
      <c r="B54" s="142"/>
      <c r="C54" s="142"/>
      <c r="D54" s="92"/>
      <c r="E54" s="142"/>
      <c r="F54" s="142"/>
      <c r="G54" s="92"/>
      <c r="H54" s="142"/>
      <c r="I54" s="142"/>
      <c r="J54" s="246"/>
      <c r="K54" s="246"/>
      <c r="L54" s="246"/>
      <c r="M54" s="246"/>
      <c r="N54" s="246"/>
      <c r="O54" s="246"/>
      <c r="P54" s="246"/>
      <c r="Q54" s="246"/>
    </row>
    <row r="55" spans="2:17">
      <c r="B55" s="142"/>
      <c r="C55" s="142"/>
      <c r="D55" s="92"/>
      <c r="E55" s="142"/>
      <c r="F55" s="142"/>
      <c r="G55" s="92"/>
      <c r="H55" s="142"/>
      <c r="I55" s="142"/>
      <c r="J55" s="246"/>
      <c r="K55" s="246"/>
      <c r="L55" s="246"/>
      <c r="M55" s="246"/>
      <c r="N55" s="246"/>
      <c r="O55" s="246"/>
      <c r="P55" s="246"/>
      <c r="Q55" s="246"/>
    </row>
    <row r="56" spans="2:17">
      <c r="B56" s="142"/>
      <c r="C56" s="142"/>
      <c r="D56" s="92"/>
      <c r="E56" s="142"/>
      <c r="F56" s="142"/>
      <c r="G56" s="92"/>
      <c r="H56" s="142"/>
      <c r="I56" s="142"/>
      <c r="J56" s="246"/>
      <c r="K56" s="246"/>
      <c r="L56" s="246"/>
      <c r="M56" s="246"/>
      <c r="N56" s="246"/>
      <c r="O56" s="246"/>
      <c r="P56" s="246"/>
      <c r="Q56" s="246"/>
    </row>
    <row r="57" spans="2:17">
      <c r="B57" s="142"/>
      <c r="C57" s="142"/>
      <c r="D57" s="92"/>
      <c r="E57" s="142"/>
      <c r="F57" s="142"/>
      <c r="G57" s="92"/>
      <c r="H57" s="142"/>
      <c r="I57" s="142"/>
      <c r="J57" s="246"/>
      <c r="K57" s="246"/>
      <c r="L57" s="246"/>
      <c r="M57" s="246"/>
      <c r="N57" s="246"/>
      <c r="O57" s="246"/>
      <c r="P57" s="246"/>
      <c r="Q57" s="246"/>
    </row>
    <row r="58" spans="2:17">
      <c r="B58" s="142"/>
      <c r="C58" s="142"/>
      <c r="D58" s="92"/>
      <c r="E58" s="142"/>
      <c r="F58" s="142"/>
      <c r="G58" s="92"/>
      <c r="H58" s="142"/>
      <c r="I58" s="142"/>
      <c r="J58" s="246"/>
      <c r="K58" s="246"/>
      <c r="L58" s="246"/>
      <c r="M58" s="246"/>
      <c r="N58" s="246"/>
      <c r="O58" s="246"/>
      <c r="P58" s="246"/>
      <c r="Q58" s="246"/>
    </row>
    <row r="59" spans="2:17">
      <c r="B59" s="142"/>
      <c r="C59" s="142"/>
      <c r="D59" s="92"/>
      <c r="E59" s="142"/>
      <c r="F59" s="142"/>
      <c r="G59" s="92"/>
      <c r="H59" s="142"/>
      <c r="I59" s="142"/>
      <c r="J59" s="246"/>
      <c r="K59" s="246"/>
      <c r="L59" s="246"/>
      <c r="M59" s="246"/>
      <c r="N59" s="246"/>
      <c r="O59" s="246"/>
      <c r="P59" s="246"/>
      <c r="Q59" s="246"/>
    </row>
    <row r="60" spans="2:17">
      <c r="B60" s="142"/>
      <c r="C60" s="142"/>
      <c r="D60" s="92"/>
      <c r="E60" s="142"/>
      <c r="F60" s="142"/>
      <c r="G60" s="92"/>
      <c r="H60" s="142"/>
      <c r="I60" s="142"/>
      <c r="J60" s="246"/>
      <c r="K60" s="246"/>
      <c r="L60" s="246"/>
      <c r="M60" s="246"/>
      <c r="N60" s="246"/>
      <c r="O60" s="246"/>
      <c r="P60" s="246"/>
      <c r="Q60" s="246"/>
    </row>
    <row r="61" spans="2:17">
      <c r="B61" s="142"/>
      <c r="C61" s="142"/>
      <c r="D61" s="92"/>
      <c r="E61" s="142"/>
      <c r="F61" s="142"/>
      <c r="G61" s="92"/>
      <c r="H61" s="142"/>
      <c r="I61" s="142"/>
      <c r="J61" s="246"/>
      <c r="K61" s="246"/>
      <c r="L61" s="246"/>
      <c r="M61" s="246"/>
      <c r="N61" s="246"/>
      <c r="O61" s="246"/>
      <c r="P61" s="246"/>
      <c r="Q61" s="246"/>
    </row>
    <row r="62" spans="2:17">
      <c r="B62" s="142"/>
      <c r="C62" s="142"/>
      <c r="D62" s="92"/>
      <c r="E62" s="142"/>
      <c r="F62" s="142"/>
      <c r="G62" s="92"/>
      <c r="H62" s="142"/>
      <c r="I62" s="142"/>
      <c r="J62" s="246"/>
      <c r="K62" s="246"/>
      <c r="L62" s="246"/>
      <c r="M62" s="246"/>
      <c r="N62" s="246"/>
      <c r="O62" s="246"/>
      <c r="P62" s="246"/>
      <c r="Q62" s="246"/>
    </row>
    <row r="63" spans="2:17">
      <c r="B63" s="142"/>
      <c r="C63" s="142"/>
      <c r="D63" s="92"/>
      <c r="E63" s="142"/>
      <c r="F63" s="142"/>
      <c r="G63" s="92"/>
      <c r="H63" s="142"/>
      <c r="I63" s="142"/>
      <c r="J63" s="246"/>
      <c r="K63" s="246"/>
      <c r="L63" s="246"/>
      <c r="M63" s="246"/>
      <c r="N63" s="246"/>
      <c r="O63" s="246"/>
      <c r="P63" s="246"/>
      <c r="Q63" s="246"/>
    </row>
    <row r="64" spans="2:17">
      <c r="B64" s="142"/>
      <c r="C64" s="142"/>
      <c r="D64" s="92"/>
      <c r="E64" s="142"/>
      <c r="F64" s="142"/>
      <c r="G64" s="92"/>
      <c r="H64" s="142"/>
      <c r="I64" s="142"/>
      <c r="J64" s="246"/>
      <c r="K64" s="246"/>
      <c r="L64" s="246"/>
      <c r="M64" s="246"/>
      <c r="N64" s="246"/>
      <c r="O64" s="246"/>
      <c r="P64" s="246"/>
      <c r="Q64" s="246"/>
    </row>
    <row r="65" spans="2:17">
      <c r="B65" s="142"/>
      <c r="C65" s="142"/>
      <c r="D65" s="92"/>
      <c r="E65" s="142"/>
      <c r="F65" s="142"/>
      <c r="G65" s="92"/>
      <c r="H65" s="142"/>
      <c r="I65" s="142"/>
      <c r="J65" s="246"/>
      <c r="K65" s="246"/>
      <c r="L65" s="246"/>
      <c r="M65" s="246"/>
      <c r="N65" s="246"/>
      <c r="O65" s="246"/>
      <c r="P65" s="246"/>
      <c r="Q65" s="246"/>
    </row>
    <row r="66" spans="2:17">
      <c r="B66" s="142"/>
      <c r="C66" s="142"/>
      <c r="D66" s="92"/>
      <c r="E66" s="142"/>
      <c r="F66" s="142"/>
      <c r="G66" s="92"/>
      <c r="H66" s="142"/>
      <c r="I66" s="142"/>
      <c r="J66" s="246"/>
      <c r="K66" s="246"/>
      <c r="L66" s="246"/>
      <c r="M66" s="246"/>
      <c r="N66" s="246"/>
      <c r="O66" s="246"/>
      <c r="P66" s="246"/>
      <c r="Q66" s="246"/>
    </row>
    <row r="67" spans="2:17">
      <c r="B67" s="142"/>
      <c r="C67" s="142"/>
      <c r="D67" s="92"/>
      <c r="E67" s="142"/>
      <c r="F67" s="142"/>
      <c r="G67" s="92"/>
      <c r="H67" s="142"/>
      <c r="I67" s="142"/>
      <c r="J67" s="246"/>
      <c r="K67" s="246"/>
      <c r="L67" s="246"/>
      <c r="M67" s="246"/>
      <c r="N67" s="246"/>
      <c r="O67" s="246"/>
      <c r="P67" s="246"/>
      <c r="Q67" s="246"/>
    </row>
    <row r="68" spans="2:17">
      <c r="B68" s="142"/>
      <c r="C68" s="142"/>
      <c r="D68" s="92"/>
      <c r="E68" s="142"/>
      <c r="F68" s="142"/>
      <c r="G68" s="92"/>
      <c r="H68" s="142"/>
      <c r="I68" s="142"/>
      <c r="J68" s="246"/>
      <c r="K68" s="246"/>
      <c r="L68" s="246"/>
      <c r="M68" s="246"/>
      <c r="N68" s="246"/>
      <c r="O68" s="246"/>
      <c r="P68" s="246"/>
      <c r="Q68" s="246"/>
    </row>
    <row r="69" spans="2:17">
      <c r="B69" s="142"/>
      <c r="C69" s="142"/>
      <c r="D69" s="92"/>
      <c r="E69" s="142"/>
      <c r="F69" s="142"/>
      <c r="G69" s="92"/>
      <c r="H69" s="142"/>
      <c r="I69" s="142"/>
      <c r="J69" s="246"/>
      <c r="K69" s="246"/>
      <c r="L69" s="246"/>
      <c r="M69" s="246"/>
      <c r="N69" s="246"/>
      <c r="O69" s="246"/>
      <c r="P69" s="246"/>
      <c r="Q69" s="246"/>
    </row>
    <row r="70" spans="2:17">
      <c r="B70" s="142"/>
      <c r="C70" s="142"/>
      <c r="D70" s="92"/>
      <c r="E70" s="142"/>
      <c r="F70" s="142"/>
      <c r="G70" s="92"/>
      <c r="H70" s="142"/>
      <c r="I70" s="142"/>
      <c r="J70" s="246"/>
      <c r="K70" s="246"/>
      <c r="L70" s="246"/>
      <c r="M70" s="246"/>
      <c r="N70" s="246"/>
      <c r="O70" s="246"/>
      <c r="P70" s="246"/>
      <c r="Q70" s="246"/>
    </row>
    <row r="71" spans="2:17">
      <c r="B71" s="142"/>
      <c r="C71" s="142"/>
      <c r="D71" s="92"/>
      <c r="E71" s="142"/>
      <c r="F71" s="142"/>
      <c r="G71" s="92"/>
      <c r="H71" s="142"/>
      <c r="I71" s="142"/>
      <c r="J71" s="246"/>
      <c r="K71" s="246"/>
      <c r="L71" s="246"/>
      <c r="M71" s="246"/>
      <c r="N71" s="246"/>
      <c r="O71" s="246"/>
      <c r="P71" s="246"/>
      <c r="Q71" s="246"/>
    </row>
    <row r="72" spans="2:17">
      <c r="B72" s="142"/>
      <c r="C72" s="142"/>
      <c r="D72" s="92"/>
      <c r="E72" s="142"/>
      <c r="F72" s="142"/>
      <c r="G72" s="92"/>
      <c r="H72" s="142"/>
      <c r="I72" s="142"/>
      <c r="J72" s="246"/>
      <c r="K72" s="246"/>
      <c r="L72" s="246"/>
      <c r="M72" s="246"/>
      <c r="N72" s="246"/>
      <c r="O72" s="246"/>
      <c r="P72" s="246"/>
      <c r="Q72" s="246"/>
    </row>
    <row r="73" spans="2:17">
      <c r="B73" s="142"/>
      <c r="C73" s="142"/>
      <c r="D73" s="92"/>
      <c r="E73" s="142"/>
      <c r="F73" s="142"/>
      <c r="G73" s="92"/>
      <c r="H73" s="142"/>
      <c r="I73" s="142"/>
      <c r="J73" s="246"/>
      <c r="K73" s="246"/>
      <c r="L73" s="246"/>
      <c r="M73" s="246"/>
      <c r="N73" s="246"/>
      <c r="O73" s="246"/>
      <c r="P73" s="246"/>
      <c r="Q73" s="246"/>
    </row>
    <row r="74" spans="2:17">
      <c r="B74" s="142"/>
      <c r="C74" s="142"/>
      <c r="D74" s="92"/>
      <c r="E74" s="142"/>
      <c r="F74" s="142"/>
      <c r="G74" s="92"/>
      <c r="H74" s="142"/>
      <c r="I74" s="142"/>
      <c r="J74" s="246"/>
      <c r="K74" s="246"/>
      <c r="L74" s="246"/>
      <c r="M74" s="246"/>
      <c r="N74" s="246"/>
      <c r="O74" s="246"/>
      <c r="P74" s="246"/>
      <c r="Q74" s="246"/>
    </row>
    <row r="75" spans="2:17">
      <c r="B75" s="142"/>
      <c r="C75" s="142"/>
      <c r="D75" s="92"/>
      <c r="E75" s="142"/>
      <c r="F75" s="142"/>
      <c r="G75" s="92"/>
      <c r="H75" s="142"/>
      <c r="I75" s="142"/>
      <c r="J75" s="246"/>
      <c r="K75" s="246"/>
      <c r="L75" s="246"/>
      <c r="M75" s="246"/>
      <c r="N75" s="246"/>
      <c r="O75" s="246"/>
      <c r="P75" s="246"/>
      <c r="Q75" s="246"/>
    </row>
    <row r="76" spans="2:17">
      <c r="B76" s="142"/>
      <c r="C76" s="142"/>
      <c r="D76" s="92"/>
      <c r="E76" s="142"/>
      <c r="F76" s="142"/>
      <c r="G76" s="92"/>
      <c r="H76" s="142"/>
      <c r="I76" s="142"/>
      <c r="J76" s="246"/>
      <c r="K76" s="246"/>
      <c r="L76" s="246"/>
      <c r="M76" s="246"/>
      <c r="N76" s="246"/>
      <c r="O76" s="246"/>
      <c r="P76" s="246"/>
      <c r="Q76" s="246"/>
    </row>
    <row r="77" spans="2:17">
      <c r="B77" s="142"/>
      <c r="C77" s="142"/>
      <c r="D77" s="92"/>
      <c r="E77" s="142"/>
      <c r="F77" s="142"/>
      <c r="G77" s="92"/>
      <c r="H77" s="142"/>
      <c r="I77" s="142"/>
      <c r="J77" s="246"/>
      <c r="K77" s="246"/>
      <c r="L77" s="246"/>
      <c r="M77" s="246"/>
      <c r="N77" s="246"/>
      <c r="O77" s="246"/>
      <c r="P77" s="246"/>
      <c r="Q77" s="246"/>
    </row>
    <row r="78" spans="2:17">
      <c r="B78" s="142"/>
      <c r="C78" s="142"/>
      <c r="D78" s="92"/>
      <c r="E78" s="142"/>
      <c r="F78" s="142"/>
      <c r="G78" s="92"/>
      <c r="H78" s="142"/>
      <c r="I78" s="142"/>
      <c r="J78" s="246"/>
      <c r="K78" s="246"/>
      <c r="L78" s="246"/>
      <c r="M78" s="246"/>
      <c r="N78" s="246"/>
      <c r="O78" s="246"/>
      <c r="P78" s="246"/>
      <c r="Q78" s="246"/>
    </row>
    <row r="79" spans="2:17">
      <c r="B79" s="142"/>
      <c r="C79" s="142"/>
      <c r="D79" s="92"/>
      <c r="E79" s="142"/>
      <c r="F79" s="142"/>
      <c r="G79" s="92"/>
      <c r="H79" s="142"/>
      <c r="I79" s="142"/>
      <c r="J79" s="246"/>
      <c r="K79" s="246"/>
      <c r="L79" s="246"/>
      <c r="M79" s="246"/>
      <c r="N79" s="246"/>
      <c r="O79" s="246"/>
      <c r="P79" s="246"/>
      <c r="Q79" s="246"/>
    </row>
    <row r="80" spans="2:17">
      <c r="B80" s="142"/>
      <c r="C80" s="142"/>
      <c r="D80" s="92"/>
      <c r="E80" s="142"/>
      <c r="F80" s="142"/>
      <c r="G80" s="92"/>
      <c r="H80" s="142"/>
      <c r="I80" s="142"/>
      <c r="J80" s="246"/>
      <c r="K80" s="246"/>
      <c r="L80" s="246"/>
      <c r="M80" s="246"/>
      <c r="N80" s="246"/>
      <c r="O80" s="246"/>
      <c r="P80" s="246"/>
      <c r="Q80" s="246"/>
    </row>
    <row r="81" spans="2:17">
      <c r="B81" s="142"/>
      <c r="C81" s="142"/>
      <c r="D81" s="92"/>
      <c r="E81" s="142"/>
      <c r="F81" s="142"/>
      <c r="G81" s="92"/>
      <c r="H81" s="142"/>
      <c r="I81" s="142"/>
      <c r="J81" s="246"/>
      <c r="K81" s="246"/>
      <c r="L81" s="246"/>
      <c r="M81" s="246"/>
      <c r="N81" s="246"/>
      <c r="O81" s="246"/>
      <c r="P81" s="246"/>
      <c r="Q81" s="246"/>
    </row>
    <row r="82" spans="2:17">
      <c r="B82" s="142"/>
      <c r="C82" s="142"/>
      <c r="D82" s="92"/>
      <c r="E82" s="142"/>
      <c r="F82" s="142"/>
      <c r="G82" s="92"/>
      <c r="H82" s="142"/>
      <c r="I82" s="142"/>
      <c r="J82" s="246"/>
      <c r="K82" s="246"/>
      <c r="L82" s="246"/>
      <c r="M82" s="246"/>
      <c r="N82" s="246"/>
      <c r="O82" s="246"/>
      <c r="P82" s="246"/>
      <c r="Q82" s="246"/>
    </row>
    <row r="83" spans="2:17">
      <c r="B83" s="142"/>
      <c r="C83" s="142"/>
      <c r="D83" s="92"/>
      <c r="E83" s="142"/>
      <c r="F83" s="142"/>
      <c r="G83" s="92"/>
      <c r="H83" s="142"/>
      <c r="I83" s="142"/>
      <c r="J83" s="246"/>
      <c r="K83" s="246"/>
      <c r="L83" s="246"/>
      <c r="M83" s="246"/>
      <c r="N83" s="246"/>
      <c r="O83" s="246"/>
      <c r="P83" s="246"/>
      <c r="Q83" s="246"/>
    </row>
    <row r="84" spans="2:17">
      <c r="B84" s="142"/>
      <c r="C84" s="142"/>
      <c r="D84" s="92"/>
      <c r="E84" s="142"/>
      <c r="F84" s="142"/>
      <c r="G84" s="92"/>
      <c r="H84" s="142"/>
      <c r="I84" s="142"/>
      <c r="J84" s="246"/>
      <c r="K84" s="246"/>
      <c r="L84" s="246"/>
      <c r="M84" s="246"/>
      <c r="N84" s="246"/>
      <c r="O84" s="246"/>
      <c r="P84" s="246"/>
      <c r="Q84" s="246"/>
    </row>
    <row r="85" spans="2:17">
      <c r="B85" s="142"/>
      <c r="C85" s="142"/>
      <c r="D85" s="92"/>
      <c r="E85" s="142"/>
      <c r="F85" s="142"/>
      <c r="G85" s="92"/>
      <c r="H85" s="142"/>
      <c r="I85" s="142"/>
      <c r="J85" s="246"/>
      <c r="K85" s="246"/>
      <c r="L85" s="246"/>
      <c r="M85" s="246"/>
      <c r="N85" s="246"/>
      <c r="O85" s="246"/>
      <c r="P85" s="246"/>
      <c r="Q85" s="246"/>
    </row>
    <row r="86" spans="2:17">
      <c r="B86" s="142"/>
      <c r="C86" s="142"/>
      <c r="D86" s="92"/>
      <c r="E86" s="142"/>
      <c r="F86" s="142"/>
      <c r="G86" s="92"/>
      <c r="H86" s="142"/>
      <c r="I86" s="142"/>
      <c r="J86" s="246"/>
      <c r="K86" s="246"/>
      <c r="L86" s="246"/>
      <c r="M86" s="246"/>
      <c r="N86" s="246"/>
      <c r="O86" s="246"/>
      <c r="P86" s="246"/>
      <c r="Q86" s="246"/>
    </row>
    <row r="87" spans="2:17">
      <c r="B87" s="142"/>
      <c r="C87" s="142"/>
      <c r="D87" s="92"/>
      <c r="E87" s="142"/>
      <c r="F87" s="142"/>
      <c r="G87" s="92"/>
      <c r="H87" s="142"/>
      <c r="I87" s="142"/>
      <c r="J87" s="246"/>
      <c r="K87" s="246"/>
      <c r="L87" s="246"/>
      <c r="M87" s="246"/>
      <c r="N87" s="246"/>
      <c r="O87" s="246"/>
      <c r="P87" s="246"/>
      <c r="Q87" s="246"/>
    </row>
    <row r="88" spans="2:17">
      <c r="B88" s="142"/>
      <c r="C88" s="142"/>
      <c r="D88" s="92"/>
      <c r="E88" s="142"/>
      <c r="F88" s="142"/>
      <c r="G88" s="92"/>
      <c r="H88" s="142"/>
      <c r="I88" s="142"/>
      <c r="J88" s="246"/>
      <c r="K88" s="246"/>
      <c r="L88" s="246"/>
      <c r="M88" s="246"/>
      <c r="N88" s="246"/>
      <c r="O88" s="246"/>
      <c r="P88" s="246"/>
      <c r="Q88" s="246"/>
    </row>
    <row r="89" spans="2:17">
      <c r="B89" s="142"/>
      <c r="C89" s="142"/>
      <c r="D89" s="92"/>
      <c r="E89" s="142"/>
      <c r="F89" s="142"/>
      <c r="G89" s="92"/>
      <c r="H89" s="142"/>
      <c r="I89" s="142"/>
      <c r="J89" s="246"/>
      <c r="K89" s="246"/>
      <c r="L89" s="246"/>
      <c r="M89" s="246"/>
      <c r="N89" s="246"/>
      <c r="O89" s="246"/>
      <c r="P89" s="246"/>
      <c r="Q89" s="246"/>
    </row>
    <row r="90" spans="2:17">
      <c r="B90" s="142"/>
      <c r="C90" s="142"/>
      <c r="D90" s="92"/>
      <c r="E90" s="142"/>
      <c r="F90" s="142"/>
      <c r="G90" s="92"/>
      <c r="H90" s="142"/>
      <c r="I90" s="142"/>
      <c r="J90" s="246"/>
      <c r="K90" s="246"/>
      <c r="L90" s="246"/>
      <c r="M90" s="246"/>
      <c r="N90" s="246"/>
      <c r="O90" s="246"/>
      <c r="P90" s="246"/>
      <c r="Q90" s="246"/>
    </row>
    <row r="91" spans="2:17">
      <c r="B91" s="142"/>
      <c r="C91" s="142"/>
      <c r="D91" s="92"/>
      <c r="E91" s="142"/>
      <c r="F91" s="142"/>
      <c r="G91" s="92"/>
      <c r="H91" s="142"/>
      <c r="I91" s="142"/>
      <c r="J91" s="246"/>
      <c r="K91" s="246"/>
      <c r="L91" s="246"/>
      <c r="M91" s="246"/>
      <c r="N91" s="246"/>
      <c r="O91" s="246"/>
      <c r="P91" s="246"/>
      <c r="Q91" s="246"/>
    </row>
    <row r="92" spans="2:17">
      <c r="B92" s="142"/>
      <c r="C92" s="142"/>
      <c r="D92" s="92"/>
      <c r="E92" s="142"/>
      <c r="F92" s="142"/>
      <c r="G92" s="92"/>
      <c r="H92" s="142"/>
      <c r="I92" s="142"/>
      <c r="J92" s="246"/>
      <c r="K92" s="246"/>
      <c r="L92" s="246"/>
      <c r="M92" s="246"/>
      <c r="N92" s="246"/>
      <c r="O92" s="246"/>
      <c r="P92" s="246"/>
      <c r="Q92" s="246"/>
    </row>
    <row r="93" spans="2:17">
      <c r="B93" s="142"/>
      <c r="C93" s="142"/>
      <c r="D93" s="92"/>
      <c r="E93" s="142"/>
      <c r="F93" s="142"/>
      <c r="G93" s="92"/>
      <c r="H93" s="142"/>
      <c r="I93" s="142"/>
      <c r="J93" s="246"/>
      <c r="K93" s="246"/>
      <c r="L93" s="246"/>
      <c r="M93" s="246"/>
      <c r="N93" s="246"/>
      <c r="O93" s="246"/>
      <c r="P93" s="246"/>
      <c r="Q93" s="246"/>
    </row>
    <row r="94" spans="2:17">
      <c r="B94" s="142"/>
      <c r="C94" s="142"/>
      <c r="D94" s="92"/>
      <c r="E94" s="142"/>
      <c r="F94" s="142"/>
      <c r="G94" s="92"/>
      <c r="H94" s="142"/>
      <c r="I94" s="142"/>
      <c r="J94" s="246"/>
      <c r="K94" s="246"/>
      <c r="L94" s="246"/>
      <c r="M94" s="246"/>
      <c r="N94" s="246"/>
      <c r="O94" s="246"/>
      <c r="P94" s="246"/>
      <c r="Q94" s="246"/>
    </row>
    <row r="95" spans="2:17">
      <c r="B95" s="142"/>
      <c r="C95" s="142"/>
      <c r="D95" s="92"/>
      <c r="E95" s="142"/>
      <c r="F95" s="142"/>
      <c r="G95" s="92"/>
      <c r="H95" s="142"/>
      <c r="I95" s="142"/>
      <c r="J95" s="246"/>
      <c r="K95" s="246"/>
      <c r="L95" s="246"/>
      <c r="M95" s="246"/>
      <c r="N95" s="246"/>
      <c r="O95" s="246"/>
      <c r="P95" s="246"/>
      <c r="Q95" s="246"/>
    </row>
    <row r="96" spans="2:17">
      <c r="B96" s="142"/>
      <c r="C96" s="142"/>
      <c r="D96" s="92"/>
      <c r="E96" s="142"/>
      <c r="F96" s="142"/>
      <c r="G96" s="92"/>
      <c r="H96" s="142"/>
      <c r="I96" s="142"/>
      <c r="J96" s="246"/>
      <c r="K96" s="246"/>
      <c r="L96" s="246"/>
      <c r="M96" s="246"/>
      <c r="N96" s="246"/>
      <c r="O96" s="246"/>
      <c r="P96" s="246"/>
      <c r="Q96" s="246"/>
    </row>
    <row r="97" spans="2:17">
      <c r="B97" s="142"/>
      <c r="C97" s="142"/>
      <c r="D97" s="92"/>
      <c r="E97" s="142"/>
      <c r="F97" s="142"/>
      <c r="G97" s="92"/>
      <c r="H97" s="142"/>
      <c r="I97" s="142"/>
      <c r="J97" s="246"/>
      <c r="K97" s="246"/>
      <c r="L97" s="246"/>
      <c r="M97" s="246"/>
      <c r="N97" s="246"/>
      <c r="O97" s="246"/>
      <c r="P97" s="246"/>
      <c r="Q97" s="246"/>
    </row>
    <row r="98" spans="2:17">
      <c r="B98" s="142"/>
      <c r="C98" s="142"/>
      <c r="D98" s="92"/>
      <c r="E98" s="142"/>
      <c r="F98" s="142"/>
      <c r="G98" s="92"/>
      <c r="H98" s="142"/>
      <c r="I98" s="142"/>
      <c r="J98" s="246"/>
      <c r="K98" s="246"/>
      <c r="L98" s="246"/>
      <c r="M98" s="246"/>
      <c r="N98" s="246"/>
      <c r="O98" s="246"/>
      <c r="P98" s="246"/>
      <c r="Q98" s="246"/>
    </row>
    <row r="99" spans="2:17">
      <c r="B99" s="142"/>
      <c r="C99" s="142"/>
      <c r="D99" s="92"/>
      <c r="E99" s="142"/>
      <c r="F99" s="142"/>
      <c r="G99" s="92"/>
      <c r="H99" s="142"/>
      <c r="I99" s="142"/>
      <c r="J99" s="246"/>
      <c r="K99" s="246"/>
      <c r="L99" s="246"/>
      <c r="M99" s="246"/>
      <c r="N99" s="246"/>
      <c r="O99" s="246"/>
      <c r="P99" s="246"/>
      <c r="Q99" s="246"/>
    </row>
    <row r="100" spans="2:17">
      <c r="B100" s="142"/>
      <c r="C100" s="142"/>
      <c r="D100" s="92"/>
      <c r="E100" s="142"/>
      <c r="F100" s="142"/>
      <c r="G100" s="92"/>
      <c r="H100" s="142"/>
      <c r="I100" s="142"/>
      <c r="J100" s="246"/>
      <c r="K100" s="246"/>
      <c r="L100" s="246"/>
      <c r="M100" s="246"/>
      <c r="N100" s="246"/>
      <c r="O100" s="246"/>
      <c r="P100" s="246"/>
      <c r="Q100" s="246"/>
    </row>
    <row r="101" spans="2:17">
      <c r="B101" s="142"/>
      <c r="C101" s="142"/>
      <c r="D101" s="92"/>
      <c r="E101" s="142"/>
      <c r="F101" s="142"/>
      <c r="G101" s="92"/>
      <c r="H101" s="142"/>
      <c r="I101" s="142"/>
      <c r="J101" s="246"/>
      <c r="K101" s="246"/>
      <c r="L101" s="246"/>
      <c r="M101" s="246"/>
      <c r="N101" s="246"/>
      <c r="O101" s="246"/>
      <c r="P101" s="246"/>
      <c r="Q101" s="246"/>
    </row>
    <row r="102" spans="2:17">
      <c r="B102" s="142"/>
      <c r="C102" s="142"/>
      <c r="D102" s="92"/>
      <c r="E102" s="142"/>
      <c r="F102" s="142"/>
      <c r="G102" s="92"/>
      <c r="H102" s="142"/>
      <c r="I102" s="142"/>
      <c r="J102" s="246"/>
      <c r="K102" s="246"/>
      <c r="L102" s="246"/>
      <c r="M102" s="246"/>
      <c r="N102" s="246"/>
      <c r="O102" s="246"/>
      <c r="P102" s="246"/>
      <c r="Q102" s="246"/>
    </row>
    <row r="103" spans="2:17">
      <c r="B103" s="142"/>
      <c r="C103" s="142"/>
      <c r="D103" s="92"/>
      <c r="E103" s="142"/>
      <c r="F103" s="142"/>
      <c r="G103" s="92"/>
      <c r="H103" s="142"/>
      <c r="I103" s="142"/>
      <c r="J103" s="246"/>
      <c r="K103" s="246"/>
      <c r="L103" s="246"/>
      <c r="M103" s="246"/>
      <c r="N103" s="246"/>
      <c r="O103" s="246"/>
      <c r="P103" s="246"/>
      <c r="Q103" s="246"/>
    </row>
    <row r="104" spans="2:17">
      <c r="B104" s="142"/>
      <c r="C104" s="142"/>
      <c r="D104" s="92"/>
      <c r="E104" s="142"/>
      <c r="F104" s="142"/>
      <c r="G104" s="92"/>
      <c r="H104" s="142"/>
      <c r="I104" s="142"/>
      <c r="J104" s="246"/>
      <c r="K104" s="246"/>
      <c r="L104" s="246"/>
      <c r="M104" s="246"/>
      <c r="N104" s="246"/>
      <c r="O104" s="246"/>
      <c r="P104" s="246"/>
      <c r="Q104" s="246"/>
    </row>
    <row r="105" spans="2:17">
      <c r="B105" s="142"/>
      <c r="C105" s="142"/>
      <c r="D105" s="92"/>
      <c r="E105" s="142"/>
      <c r="F105" s="142"/>
      <c r="G105" s="92"/>
      <c r="H105" s="142"/>
      <c r="I105" s="142"/>
      <c r="J105" s="246"/>
      <c r="K105" s="246"/>
      <c r="L105" s="246"/>
      <c r="M105" s="246"/>
      <c r="N105" s="246"/>
      <c r="O105" s="246"/>
      <c r="P105" s="246"/>
      <c r="Q105" s="246"/>
    </row>
    <row r="106" spans="2:17">
      <c r="B106" s="142"/>
      <c r="C106" s="142"/>
      <c r="D106" s="92"/>
      <c r="E106" s="142"/>
      <c r="F106" s="142"/>
      <c r="G106" s="92"/>
      <c r="H106" s="142"/>
      <c r="I106" s="142"/>
      <c r="J106" s="246"/>
      <c r="K106" s="246"/>
      <c r="L106" s="246"/>
      <c r="M106" s="246"/>
      <c r="N106" s="246"/>
      <c r="O106" s="246"/>
      <c r="P106" s="246"/>
      <c r="Q106" s="246"/>
    </row>
    <row r="107" spans="2:17">
      <c r="B107" s="142"/>
      <c r="C107" s="142"/>
      <c r="D107" s="92"/>
      <c r="E107" s="142"/>
      <c r="F107" s="142"/>
      <c r="G107" s="92"/>
      <c r="H107" s="142"/>
      <c r="I107" s="142"/>
      <c r="J107" s="246"/>
      <c r="K107" s="246"/>
      <c r="L107" s="246"/>
      <c r="M107" s="246"/>
      <c r="N107" s="246"/>
      <c r="O107" s="246"/>
      <c r="P107" s="246"/>
      <c r="Q107" s="246"/>
    </row>
    <row r="108" spans="2:17">
      <c r="B108" s="142"/>
      <c r="C108" s="142"/>
      <c r="D108" s="92"/>
      <c r="E108" s="142"/>
      <c r="F108" s="142"/>
      <c r="G108" s="92"/>
      <c r="H108" s="142"/>
      <c r="I108" s="142"/>
      <c r="J108" s="246"/>
      <c r="K108" s="246"/>
      <c r="L108" s="246"/>
      <c r="M108" s="246"/>
      <c r="N108" s="246"/>
      <c r="O108" s="246"/>
      <c r="P108" s="246"/>
      <c r="Q108" s="246"/>
    </row>
    <row r="109" spans="2:17">
      <c r="B109" s="142"/>
      <c r="C109" s="142"/>
      <c r="D109" s="92"/>
      <c r="E109" s="142"/>
      <c r="F109" s="142"/>
      <c r="G109" s="92"/>
      <c r="H109" s="142"/>
      <c r="I109" s="142"/>
      <c r="J109" s="246"/>
      <c r="K109" s="246"/>
      <c r="L109" s="246"/>
      <c r="M109" s="246"/>
      <c r="N109" s="246"/>
      <c r="O109" s="246"/>
      <c r="P109" s="246"/>
      <c r="Q109" s="246"/>
    </row>
    <row r="110" spans="2:17">
      <c r="B110" s="142"/>
      <c r="C110" s="142"/>
      <c r="D110" s="92"/>
      <c r="E110" s="142"/>
      <c r="F110" s="142"/>
      <c r="G110" s="92"/>
      <c r="H110" s="142"/>
      <c r="I110" s="142"/>
      <c r="J110" s="246"/>
      <c r="K110" s="246"/>
      <c r="L110" s="246"/>
      <c r="M110" s="246"/>
      <c r="N110" s="246"/>
      <c r="O110" s="246"/>
      <c r="P110" s="246"/>
      <c r="Q110" s="246"/>
    </row>
    <row r="111" spans="2:17">
      <c r="B111" s="142"/>
      <c r="C111" s="142"/>
      <c r="D111" s="92"/>
      <c r="E111" s="142"/>
      <c r="F111" s="142"/>
      <c r="G111" s="92"/>
      <c r="H111" s="142"/>
      <c r="I111" s="142"/>
      <c r="J111" s="246"/>
      <c r="K111" s="246"/>
      <c r="L111" s="246"/>
      <c r="M111" s="246"/>
      <c r="N111" s="246"/>
      <c r="O111" s="246"/>
      <c r="P111" s="246"/>
      <c r="Q111" s="246"/>
    </row>
    <row r="112" spans="2:17">
      <c r="B112" s="142"/>
      <c r="C112" s="142"/>
      <c r="D112" s="92"/>
      <c r="E112" s="142"/>
      <c r="F112" s="142"/>
      <c r="G112" s="92"/>
      <c r="H112" s="142"/>
      <c r="I112" s="142"/>
      <c r="J112" s="246"/>
      <c r="K112" s="246"/>
      <c r="L112" s="246"/>
      <c r="M112" s="246"/>
      <c r="N112" s="246"/>
      <c r="O112" s="246"/>
      <c r="P112" s="246"/>
      <c r="Q112" s="246"/>
    </row>
    <row r="113" spans="2:17">
      <c r="B113" s="142"/>
      <c r="C113" s="142"/>
      <c r="D113" s="92"/>
      <c r="E113" s="142"/>
      <c r="F113" s="142"/>
      <c r="G113" s="92"/>
      <c r="H113" s="142"/>
      <c r="I113" s="142"/>
      <c r="J113" s="246"/>
      <c r="K113" s="246"/>
      <c r="L113" s="246"/>
      <c r="M113" s="246"/>
      <c r="N113" s="246"/>
      <c r="O113" s="246"/>
      <c r="P113" s="246"/>
      <c r="Q113" s="246"/>
    </row>
    <row r="114" spans="2:17">
      <c r="B114" s="142"/>
      <c r="C114" s="142"/>
      <c r="D114" s="92"/>
      <c r="E114" s="142"/>
      <c r="F114" s="142"/>
      <c r="G114" s="92"/>
      <c r="H114" s="142"/>
      <c r="I114" s="142"/>
      <c r="J114" s="246"/>
      <c r="K114" s="246"/>
      <c r="L114" s="246"/>
      <c r="M114" s="246"/>
      <c r="N114" s="246"/>
      <c r="O114" s="246"/>
      <c r="P114" s="246"/>
      <c r="Q114" s="246"/>
    </row>
    <row r="115" spans="2:17">
      <c r="B115" s="142"/>
      <c r="C115" s="142"/>
      <c r="D115" s="92"/>
      <c r="E115" s="142"/>
      <c r="F115" s="142"/>
      <c r="G115" s="92"/>
      <c r="H115" s="142"/>
      <c r="I115" s="142"/>
      <c r="J115" s="246"/>
      <c r="K115" s="246"/>
      <c r="L115" s="246"/>
      <c r="M115" s="246"/>
      <c r="N115" s="246"/>
      <c r="O115" s="246"/>
      <c r="P115" s="246"/>
      <c r="Q115" s="246"/>
    </row>
    <row r="116" spans="2:17">
      <c r="B116" s="142"/>
      <c r="C116" s="142"/>
      <c r="D116" s="92"/>
      <c r="E116" s="142"/>
      <c r="F116" s="142"/>
      <c r="G116" s="92"/>
      <c r="H116" s="142"/>
      <c r="I116" s="142"/>
      <c r="J116" s="246"/>
      <c r="K116" s="246"/>
      <c r="L116" s="246"/>
      <c r="M116" s="246"/>
      <c r="N116" s="246"/>
      <c r="O116" s="246"/>
      <c r="P116" s="246"/>
      <c r="Q116" s="246"/>
    </row>
    <row r="117" spans="2:17">
      <c r="B117" s="142"/>
      <c r="C117" s="142"/>
      <c r="D117" s="92"/>
      <c r="E117" s="142"/>
      <c r="F117" s="142"/>
      <c r="G117" s="92"/>
      <c r="H117" s="142"/>
      <c r="I117" s="142"/>
      <c r="J117" s="246"/>
      <c r="K117" s="246"/>
      <c r="L117" s="246"/>
      <c r="M117" s="246"/>
      <c r="N117" s="246"/>
      <c r="O117" s="246"/>
      <c r="P117" s="246"/>
      <c r="Q117" s="246"/>
    </row>
    <row r="118" spans="2:17">
      <c r="B118" s="142"/>
      <c r="C118" s="142"/>
      <c r="D118" s="92"/>
      <c r="E118" s="142"/>
      <c r="F118" s="142"/>
      <c r="G118" s="92"/>
      <c r="H118" s="142"/>
      <c r="I118" s="142"/>
      <c r="J118" s="246"/>
      <c r="K118" s="246"/>
      <c r="L118" s="246"/>
      <c r="M118" s="246"/>
      <c r="N118" s="246"/>
      <c r="O118" s="246"/>
      <c r="P118" s="246"/>
      <c r="Q118" s="246"/>
    </row>
    <row r="119" spans="2:17">
      <c r="B119" s="142"/>
      <c r="C119" s="142"/>
      <c r="D119" s="92"/>
      <c r="E119" s="142"/>
      <c r="F119" s="142"/>
      <c r="G119" s="92"/>
      <c r="H119" s="142"/>
      <c r="I119" s="142"/>
      <c r="J119" s="246"/>
      <c r="K119" s="246"/>
      <c r="L119" s="246"/>
      <c r="M119" s="246"/>
      <c r="N119" s="246"/>
      <c r="O119" s="246"/>
      <c r="P119" s="246"/>
      <c r="Q119" s="246"/>
    </row>
    <row r="120" spans="2:17">
      <c r="B120" s="142"/>
      <c r="C120" s="142"/>
      <c r="D120" s="92"/>
      <c r="E120" s="142"/>
      <c r="F120" s="142"/>
      <c r="G120" s="92"/>
      <c r="H120" s="142"/>
      <c r="I120" s="142"/>
      <c r="J120" s="246"/>
      <c r="K120" s="246"/>
      <c r="L120" s="246"/>
      <c r="M120" s="246"/>
      <c r="N120" s="246"/>
      <c r="O120" s="246"/>
      <c r="P120" s="246"/>
      <c r="Q120" s="246"/>
    </row>
    <row r="121" spans="2:17">
      <c r="B121" s="142"/>
      <c r="C121" s="142"/>
      <c r="D121" s="92"/>
      <c r="E121" s="142"/>
      <c r="F121" s="142"/>
      <c r="G121" s="92"/>
      <c r="H121" s="142"/>
      <c r="I121" s="142"/>
      <c r="J121" s="246"/>
      <c r="K121" s="246"/>
      <c r="L121" s="246"/>
      <c r="M121" s="246"/>
      <c r="N121" s="246"/>
      <c r="O121" s="246"/>
      <c r="P121" s="246"/>
      <c r="Q121" s="246"/>
    </row>
    <row r="122" spans="2:17">
      <c r="B122" s="142"/>
      <c r="C122" s="142"/>
      <c r="D122" s="92"/>
      <c r="E122" s="142"/>
      <c r="F122" s="142"/>
      <c r="G122" s="92"/>
      <c r="H122" s="142"/>
      <c r="I122" s="142"/>
      <c r="J122" s="246"/>
      <c r="K122" s="246"/>
      <c r="L122" s="246"/>
      <c r="M122" s="246"/>
      <c r="N122" s="246"/>
      <c r="O122" s="246"/>
      <c r="P122" s="246"/>
      <c r="Q122" s="246"/>
    </row>
    <row r="123" spans="2:17">
      <c r="B123" s="142"/>
      <c r="C123" s="142"/>
      <c r="D123" s="92"/>
      <c r="E123" s="142"/>
      <c r="F123" s="142"/>
      <c r="G123" s="92"/>
      <c r="H123" s="142"/>
      <c r="I123" s="142"/>
      <c r="J123" s="246"/>
      <c r="K123" s="246"/>
      <c r="L123" s="246"/>
      <c r="M123" s="246"/>
      <c r="N123" s="246"/>
      <c r="O123" s="246"/>
      <c r="P123" s="246"/>
      <c r="Q123" s="246"/>
    </row>
    <row r="124" spans="2:17">
      <c r="B124" s="142"/>
      <c r="C124" s="142"/>
      <c r="D124" s="92"/>
      <c r="E124" s="142"/>
      <c r="F124" s="142"/>
      <c r="G124" s="92"/>
      <c r="H124" s="142"/>
      <c r="I124" s="142"/>
      <c r="J124" s="246"/>
      <c r="K124" s="246"/>
      <c r="L124" s="246"/>
      <c r="M124" s="246"/>
      <c r="N124" s="246"/>
      <c r="O124" s="246"/>
      <c r="P124" s="246"/>
      <c r="Q124" s="246"/>
    </row>
    <row r="125" spans="2:17">
      <c r="B125" s="142"/>
      <c r="C125" s="142"/>
      <c r="D125" s="92"/>
      <c r="E125" s="142"/>
      <c r="F125" s="142"/>
      <c r="G125" s="92"/>
      <c r="H125" s="142"/>
      <c r="I125" s="142"/>
      <c r="J125" s="246"/>
      <c r="K125" s="246"/>
      <c r="L125" s="246"/>
      <c r="M125" s="246"/>
      <c r="N125" s="246"/>
      <c r="O125" s="246"/>
      <c r="P125" s="246"/>
      <c r="Q125" s="246"/>
    </row>
    <row r="126" spans="2:17">
      <c r="B126" s="142"/>
      <c r="C126" s="142"/>
      <c r="D126" s="92"/>
      <c r="E126" s="142"/>
      <c r="F126" s="142"/>
      <c r="G126" s="92"/>
      <c r="H126" s="142"/>
      <c r="I126" s="142"/>
      <c r="J126" s="246"/>
      <c r="K126" s="246"/>
      <c r="L126" s="246"/>
      <c r="M126" s="246"/>
      <c r="N126" s="246"/>
      <c r="O126" s="246"/>
      <c r="P126" s="246"/>
      <c r="Q126" s="246"/>
    </row>
    <row r="127" spans="2:17">
      <c r="B127" s="142"/>
      <c r="C127" s="142"/>
      <c r="D127" s="92"/>
      <c r="E127" s="142"/>
      <c r="F127" s="142"/>
      <c r="G127" s="92"/>
      <c r="H127" s="142"/>
      <c r="I127" s="142"/>
      <c r="J127" s="246"/>
      <c r="K127" s="246"/>
      <c r="L127" s="246"/>
      <c r="M127" s="246"/>
      <c r="N127" s="246"/>
      <c r="O127" s="246"/>
      <c r="P127" s="246"/>
      <c r="Q127" s="246"/>
    </row>
    <row r="128" spans="2:17">
      <c r="B128" s="142"/>
      <c r="C128" s="142"/>
      <c r="D128" s="92"/>
      <c r="E128" s="142"/>
      <c r="F128" s="142"/>
      <c r="G128" s="92"/>
      <c r="H128" s="142"/>
      <c r="I128" s="142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142"/>
      <c r="C129" s="142"/>
      <c r="D129" s="92"/>
      <c r="E129" s="142"/>
      <c r="F129" s="142"/>
      <c r="G129" s="92"/>
      <c r="H129" s="142"/>
      <c r="I129" s="142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142"/>
      <c r="C130" s="142"/>
      <c r="D130" s="92"/>
      <c r="E130" s="142"/>
      <c r="F130" s="142"/>
      <c r="G130" s="92"/>
      <c r="H130" s="142"/>
      <c r="I130" s="142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142"/>
      <c r="C131" s="142"/>
      <c r="D131" s="92"/>
      <c r="E131" s="142"/>
      <c r="F131" s="142"/>
      <c r="G131" s="92"/>
      <c r="H131" s="142"/>
      <c r="I131" s="142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142"/>
      <c r="C132" s="142"/>
      <c r="D132" s="92"/>
      <c r="E132" s="142"/>
      <c r="F132" s="142"/>
      <c r="G132" s="92"/>
      <c r="H132" s="142"/>
      <c r="I132" s="142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142"/>
      <c r="C133" s="142"/>
      <c r="D133" s="92"/>
      <c r="E133" s="142"/>
      <c r="F133" s="142"/>
      <c r="G133" s="92"/>
      <c r="H133" s="142"/>
      <c r="I133" s="142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142"/>
      <c r="C134" s="142"/>
      <c r="D134" s="92"/>
      <c r="E134" s="142"/>
      <c r="F134" s="142"/>
      <c r="G134" s="92"/>
      <c r="H134" s="142"/>
      <c r="I134" s="142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142"/>
      <c r="C135" s="142"/>
      <c r="D135" s="92"/>
      <c r="E135" s="142"/>
      <c r="F135" s="142"/>
      <c r="G135" s="92"/>
      <c r="H135" s="142"/>
      <c r="I135" s="142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142"/>
      <c r="C136" s="142"/>
      <c r="D136" s="92"/>
      <c r="E136" s="142"/>
      <c r="F136" s="142"/>
      <c r="G136" s="92"/>
      <c r="H136" s="142"/>
      <c r="I136" s="142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142"/>
      <c r="C137" s="142"/>
      <c r="D137" s="92"/>
      <c r="E137" s="142"/>
      <c r="F137" s="142"/>
      <c r="G137" s="92"/>
      <c r="H137" s="142"/>
      <c r="I137" s="142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142"/>
      <c r="C138" s="142"/>
      <c r="D138" s="92"/>
      <c r="E138" s="142"/>
      <c r="F138" s="142"/>
      <c r="G138" s="92"/>
      <c r="H138" s="142"/>
      <c r="I138" s="142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142"/>
      <c r="C139" s="142"/>
      <c r="D139" s="92"/>
      <c r="E139" s="142"/>
      <c r="F139" s="142"/>
      <c r="G139" s="92"/>
      <c r="H139" s="142"/>
      <c r="I139" s="142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142"/>
      <c r="C140" s="142"/>
      <c r="D140" s="92"/>
      <c r="E140" s="142"/>
      <c r="F140" s="142"/>
      <c r="G140" s="92"/>
      <c r="H140" s="142"/>
      <c r="I140" s="142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142"/>
      <c r="C141" s="142"/>
      <c r="D141" s="92"/>
      <c r="E141" s="142"/>
      <c r="F141" s="142"/>
      <c r="G141" s="92"/>
      <c r="H141" s="142"/>
      <c r="I141" s="142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142"/>
      <c r="C142" s="142"/>
      <c r="D142" s="92"/>
      <c r="E142" s="142"/>
      <c r="F142" s="142"/>
      <c r="G142" s="92"/>
      <c r="H142" s="142"/>
      <c r="I142" s="142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142"/>
      <c r="C143" s="142"/>
      <c r="D143" s="92"/>
      <c r="E143" s="142"/>
      <c r="F143" s="142"/>
      <c r="G143" s="92"/>
      <c r="H143" s="142"/>
      <c r="I143" s="142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142"/>
      <c r="C144" s="142"/>
      <c r="D144" s="92"/>
      <c r="E144" s="142"/>
      <c r="F144" s="142"/>
      <c r="G144" s="92"/>
      <c r="H144" s="142"/>
      <c r="I144" s="142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142"/>
      <c r="C145" s="142"/>
      <c r="D145" s="92"/>
      <c r="E145" s="142"/>
      <c r="F145" s="142"/>
      <c r="G145" s="92"/>
      <c r="H145" s="142"/>
      <c r="I145" s="142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142"/>
      <c r="C146" s="142"/>
      <c r="D146" s="92"/>
      <c r="E146" s="142"/>
      <c r="F146" s="142"/>
      <c r="G146" s="92"/>
      <c r="H146" s="142"/>
      <c r="I146" s="142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142"/>
      <c r="C147" s="142"/>
      <c r="D147" s="92"/>
      <c r="E147" s="142"/>
      <c r="F147" s="142"/>
      <c r="G147" s="92"/>
      <c r="H147" s="142"/>
      <c r="I147" s="142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142"/>
      <c r="C148" s="142"/>
      <c r="D148" s="92"/>
      <c r="E148" s="142"/>
      <c r="F148" s="142"/>
      <c r="G148" s="92"/>
      <c r="H148" s="142"/>
      <c r="I148" s="142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142"/>
      <c r="C149" s="142"/>
      <c r="D149" s="92"/>
      <c r="E149" s="142"/>
      <c r="F149" s="142"/>
      <c r="G149" s="92"/>
      <c r="H149" s="142"/>
      <c r="I149" s="142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142"/>
      <c r="C150" s="142"/>
      <c r="D150" s="92"/>
      <c r="E150" s="142"/>
      <c r="F150" s="142"/>
      <c r="G150" s="92"/>
      <c r="H150" s="142"/>
      <c r="I150" s="142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142"/>
      <c r="C151" s="142"/>
      <c r="D151" s="92"/>
      <c r="E151" s="142"/>
      <c r="F151" s="142"/>
      <c r="G151" s="92"/>
      <c r="H151" s="142"/>
      <c r="I151" s="142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142"/>
      <c r="C152" s="142"/>
      <c r="D152" s="92"/>
      <c r="E152" s="142"/>
      <c r="F152" s="142"/>
      <c r="G152" s="92"/>
      <c r="H152" s="142"/>
      <c r="I152" s="142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142"/>
      <c r="C153" s="142"/>
      <c r="D153" s="92"/>
      <c r="E153" s="142"/>
      <c r="F153" s="142"/>
      <c r="G153" s="92"/>
      <c r="H153" s="142"/>
      <c r="I153" s="142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142"/>
      <c r="C154" s="142"/>
      <c r="D154" s="92"/>
      <c r="E154" s="142"/>
      <c r="F154" s="142"/>
      <c r="G154" s="92"/>
      <c r="H154" s="142"/>
      <c r="I154" s="142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142"/>
      <c r="C155" s="142"/>
      <c r="D155" s="92"/>
      <c r="E155" s="142"/>
      <c r="F155" s="142"/>
      <c r="G155" s="92"/>
      <c r="H155" s="142"/>
      <c r="I155" s="142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142"/>
      <c r="C156" s="142"/>
      <c r="D156" s="92"/>
      <c r="E156" s="142"/>
      <c r="F156" s="142"/>
      <c r="G156" s="92"/>
      <c r="H156" s="142"/>
      <c r="I156" s="142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142"/>
      <c r="C157" s="142"/>
      <c r="D157" s="92"/>
      <c r="E157" s="142"/>
      <c r="F157" s="142"/>
      <c r="G157" s="92"/>
      <c r="H157" s="142"/>
      <c r="I157" s="142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142"/>
      <c r="C158" s="142"/>
      <c r="D158" s="92"/>
      <c r="E158" s="142"/>
      <c r="F158" s="142"/>
      <c r="G158" s="92"/>
      <c r="H158" s="142"/>
      <c r="I158" s="142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142"/>
      <c r="C159" s="142"/>
      <c r="D159" s="92"/>
      <c r="E159" s="142"/>
      <c r="F159" s="142"/>
      <c r="G159" s="92"/>
      <c r="H159" s="142"/>
      <c r="I159" s="142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142"/>
      <c r="C160" s="142"/>
      <c r="D160" s="92"/>
      <c r="E160" s="142"/>
      <c r="F160" s="142"/>
      <c r="G160" s="92"/>
      <c r="H160" s="142"/>
      <c r="I160" s="142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142"/>
      <c r="C161" s="142"/>
      <c r="D161" s="92"/>
      <c r="E161" s="142"/>
      <c r="F161" s="142"/>
      <c r="G161" s="92"/>
      <c r="H161" s="142"/>
      <c r="I161" s="142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142"/>
      <c r="C162" s="142"/>
      <c r="D162" s="92"/>
      <c r="E162" s="142"/>
      <c r="F162" s="142"/>
      <c r="G162" s="92"/>
      <c r="H162" s="142"/>
      <c r="I162" s="142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142"/>
      <c r="C163" s="142"/>
      <c r="D163" s="92"/>
      <c r="E163" s="142"/>
      <c r="F163" s="142"/>
      <c r="G163" s="92"/>
      <c r="H163" s="142"/>
      <c r="I163" s="142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142"/>
      <c r="C164" s="142"/>
      <c r="D164" s="92"/>
      <c r="E164" s="142"/>
      <c r="F164" s="142"/>
      <c r="G164" s="92"/>
      <c r="H164" s="142"/>
      <c r="I164" s="142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142"/>
      <c r="C165" s="142"/>
      <c r="D165" s="92"/>
      <c r="E165" s="142"/>
      <c r="F165" s="142"/>
      <c r="G165" s="92"/>
      <c r="H165" s="142"/>
      <c r="I165" s="142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142"/>
      <c r="C166" s="142"/>
      <c r="D166" s="92"/>
      <c r="E166" s="142"/>
      <c r="F166" s="142"/>
      <c r="G166" s="92"/>
      <c r="H166" s="142"/>
      <c r="I166" s="142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142"/>
      <c r="C167" s="142"/>
      <c r="D167" s="92"/>
      <c r="E167" s="142"/>
      <c r="F167" s="142"/>
      <c r="G167" s="92"/>
      <c r="H167" s="142"/>
      <c r="I167" s="142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142"/>
      <c r="C168" s="142"/>
      <c r="D168" s="92"/>
      <c r="E168" s="142"/>
      <c r="F168" s="142"/>
      <c r="G168" s="92"/>
      <c r="H168" s="142"/>
      <c r="I168" s="142"/>
      <c r="J168" s="246"/>
      <c r="K168" s="246"/>
      <c r="L168" s="246"/>
      <c r="M168" s="246"/>
      <c r="N168" s="246"/>
      <c r="O168" s="246"/>
      <c r="P168" s="246"/>
      <c r="Q168" s="246"/>
    </row>
    <row r="169" spans="2:17">
      <c r="B169" s="142"/>
      <c r="C169" s="142"/>
      <c r="D169" s="92"/>
      <c r="E169" s="142"/>
      <c r="F169" s="142"/>
      <c r="G169" s="92"/>
      <c r="H169" s="142"/>
      <c r="I169" s="142"/>
      <c r="J169" s="246"/>
      <c r="K169" s="246"/>
      <c r="L169" s="246"/>
      <c r="M169" s="246"/>
      <c r="N169" s="246"/>
      <c r="O169" s="246"/>
      <c r="P169" s="246"/>
      <c r="Q169" s="246"/>
    </row>
    <row r="170" spans="2:17">
      <c r="B170" s="142"/>
      <c r="C170" s="142"/>
      <c r="D170" s="92"/>
      <c r="E170" s="142"/>
      <c r="F170" s="142"/>
      <c r="G170" s="92"/>
      <c r="H170" s="142"/>
      <c r="I170" s="142"/>
      <c r="J170" s="246"/>
      <c r="K170" s="246"/>
      <c r="L170" s="246"/>
      <c r="M170" s="246"/>
      <c r="N170" s="246"/>
      <c r="O170" s="246"/>
      <c r="P170" s="246"/>
      <c r="Q170" s="246"/>
    </row>
    <row r="171" spans="2:17">
      <c r="B171" s="142"/>
      <c r="C171" s="142"/>
      <c r="D171" s="92"/>
      <c r="E171" s="142"/>
      <c r="F171" s="142"/>
      <c r="G171" s="92"/>
      <c r="H171" s="142"/>
      <c r="I171" s="142"/>
      <c r="J171" s="246"/>
      <c r="K171" s="246"/>
      <c r="L171" s="246"/>
      <c r="M171" s="246"/>
      <c r="N171" s="246"/>
      <c r="O171" s="246"/>
      <c r="P171" s="246"/>
      <c r="Q171" s="246"/>
    </row>
    <row r="172" spans="2:17">
      <c r="B172" s="142"/>
      <c r="C172" s="142"/>
      <c r="D172" s="92"/>
      <c r="E172" s="142"/>
      <c r="F172" s="142"/>
      <c r="G172" s="92"/>
      <c r="H172" s="142"/>
      <c r="I172" s="142"/>
      <c r="J172" s="246"/>
      <c r="K172" s="246"/>
      <c r="L172" s="246"/>
      <c r="M172" s="246"/>
      <c r="N172" s="246"/>
      <c r="O172" s="246"/>
      <c r="P172" s="246"/>
      <c r="Q172" s="246"/>
    </row>
    <row r="173" spans="2:17">
      <c r="B173" s="142"/>
      <c r="C173" s="142"/>
      <c r="D173" s="92"/>
      <c r="E173" s="142"/>
      <c r="F173" s="142"/>
      <c r="G173" s="92"/>
      <c r="H173" s="142"/>
      <c r="I173" s="142"/>
      <c r="J173" s="246"/>
      <c r="K173" s="246"/>
      <c r="L173" s="246"/>
      <c r="M173" s="246"/>
      <c r="N173" s="246"/>
      <c r="O173" s="246"/>
      <c r="P173" s="246"/>
      <c r="Q173" s="246"/>
    </row>
    <row r="174" spans="2:17">
      <c r="B174" s="142"/>
      <c r="C174" s="142"/>
      <c r="D174" s="92"/>
      <c r="E174" s="142"/>
      <c r="F174" s="142"/>
      <c r="G174" s="92"/>
      <c r="H174" s="142"/>
      <c r="I174" s="142"/>
      <c r="J174" s="246"/>
      <c r="K174" s="246"/>
      <c r="L174" s="246"/>
      <c r="M174" s="246"/>
      <c r="N174" s="246"/>
      <c r="O174" s="246"/>
      <c r="P174" s="246"/>
      <c r="Q174" s="246"/>
    </row>
    <row r="175" spans="2:17">
      <c r="B175" s="142"/>
      <c r="C175" s="142"/>
      <c r="D175" s="92"/>
      <c r="E175" s="142"/>
      <c r="F175" s="142"/>
      <c r="G175" s="92"/>
      <c r="H175" s="142"/>
      <c r="I175" s="142"/>
      <c r="J175" s="246"/>
      <c r="K175" s="246"/>
      <c r="L175" s="246"/>
      <c r="M175" s="246"/>
      <c r="N175" s="246"/>
      <c r="O175" s="246"/>
      <c r="P175" s="246"/>
      <c r="Q175" s="246"/>
    </row>
    <row r="176" spans="2:17">
      <c r="B176" s="142"/>
      <c r="C176" s="142"/>
      <c r="D176" s="92"/>
      <c r="E176" s="142"/>
      <c r="F176" s="142"/>
      <c r="G176" s="92"/>
      <c r="H176" s="142"/>
      <c r="I176" s="142"/>
      <c r="J176" s="246"/>
      <c r="K176" s="246"/>
      <c r="L176" s="246"/>
      <c r="M176" s="246"/>
      <c r="N176" s="246"/>
      <c r="O176" s="246"/>
      <c r="P176" s="246"/>
      <c r="Q176" s="246"/>
    </row>
    <row r="177" spans="2:17">
      <c r="B177" s="142"/>
      <c r="C177" s="142"/>
      <c r="D177" s="92"/>
      <c r="E177" s="142"/>
      <c r="F177" s="142"/>
      <c r="G177" s="92"/>
      <c r="H177" s="142"/>
      <c r="I177" s="142"/>
      <c r="J177" s="246"/>
      <c r="K177" s="246"/>
      <c r="L177" s="246"/>
      <c r="M177" s="246"/>
      <c r="N177" s="246"/>
      <c r="O177" s="246"/>
      <c r="P177" s="246"/>
      <c r="Q177" s="246"/>
    </row>
    <row r="178" spans="2:17">
      <c r="B178" s="142"/>
      <c r="C178" s="142"/>
      <c r="D178" s="92"/>
      <c r="E178" s="142"/>
      <c r="F178" s="142"/>
      <c r="G178" s="92"/>
      <c r="H178" s="142"/>
      <c r="I178" s="142"/>
      <c r="J178" s="246"/>
      <c r="K178" s="246"/>
      <c r="L178" s="246"/>
      <c r="M178" s="246"/>
      <c r="N178" s="246"/>
      <c r="O178" s="246"/>
      <c r="P178" s="246"/>
      <c r="Q178" s="246"/>
    </row>
    <row r="179" spans="2:17">
      <c r="B179" s="142"/>
      <c r="C179" s="142"/>
      <c r="D179" s="92"/>
      <c r="E179" s="142"/>
      <c r="F179" s="142"/>
      <c r="G179" s="92"/>
      <c r="H179" s="142"/>
      <c r="I179" s="142"/>
      <c r="J179" s="246"/>
      <c r="K179" s="246"/>
      <c r="L179" s="246"/>
      <c r="M179" s="246"/>
      <c r="N179" s="246"/>
      <c r="O179" s="246"/>
      <c r="P179" s="246"/>
      <c r="Q179" s="246"/>
    </row>
    <row r="180" spans="2:17">
      <c r="B180" s="142"/>
      <c r="C180" s="142"/>
      <c r="D180" s="92"/>
      <c r="E180" s="142"/>
      <c r="F180" s="142"/>
      <c r="G180" s="92"/>
      <c r="H180" s="142"/>
      <c r="I180" s="142"/>
      <c r="J180" s="246"/>
      <c r="K180" s="246"/>
      <c r="L180" s="246"/>
      <c r="M180" s="246"/>
      <c r="N180" s="246"/>
      <c r="O180" s="246"/>
      <c r="P180" s="246"/>
      <c r="Q180" s="246"/>
    </row>
    <row r="181" spans="2:17">
      <c r="B181" s="142"/>
      <c r="C181" s="142"/>
      <c r="D181" s="92"/>
      <c r="E181" s="142"/>
      <c r="F181" s="142"/>
      <c r="G181" s="92"/>
      <c r="H181" s="142"/>
      <c r="I181" s="142"/>
      <c r="J181" s="246"/>
      <c r="K181" s="246"/>
      <c r="L181" s="246"/>
      <c r="M181" s="246"/>
      <c r="N181" s="246"/>
      <c r="O181" s="246"/>
      <c r="P181" s="246"/>
      <c r="Q181" s="246"/>
    </row>
    <row r="182" spans="2:17">
      <c r="B182" s="142"/>
      <c r="C182" s="142"/>
      <c r="D182" s="92"/>
      <c r="E182" s="142"/>
      <c r="F182" s="142"/>
      <c r="G182" s="92"/>
      <c r="H182" s="142"/>
      <c r="I182" s="142"/>
      <c r="J182" s="246"/>
      <c r="K182" s="246"/>
      <c r="L182" s="246"/>
      <c r="M182" s="246"/>
      <c r="N182" s="246"/>
      <c r="O182" s="246"/>
      <c r="P182" s="246"/>
      <c r="Q182" s="246"/>
    </row>
    <row r="183" spans="2:17">
      <c r="B183" s="142"/>
      <c r="C183" s="142"/>
      <c r="D183" s="92"/>
      <c r="E183" s="142"/>
      <c r="F183" s="142"/>
      <c r="G183" s="92"/>
      <c r="H183" s="142"/>
      <c r="I183" s="142"/>
      <c r="J183" s="246"/>
      <c r="K183" s="246"/>
      <c r="L183" s="246"/>
      <c r="M183" s="246"/>
      <c r="N183" s="246"/>
      <c r="O183" s="246"/>
      <c r="P183" s="246"/>
      <c r="Q183" s="246"/>
    </row>
    <row r="184" spans="2:17">
      <c r="B184" s="142"/>
      <c r="C184" s="142"/>
      <c r="D184" s="92"/>
      <c r="E184" s="142"/>
      <c r="F184" s="142"/>
      <c r="G184" s="92"/>
      <c r="H184" s="142"/>
      <c r="I184" s="142"/>
      <c r="J184" s="246"/>
      <c r="K184" s="246"/>
      <c r="L184" s="246"/>
      <c r="M184" s="246"/>
      <c r="N184" s="246"/>
      <c r="O184" s="246"/>
      <c r="P184" s="246"/>
      <c r="Q184" s="246"/>
    </row>
    <row r="185" spans="2:17">
      <c r="B185" s="142"/>
      <c r="C185" s="142"/>
      <c r="D185" s="92"/>
      <c r="E185" s="142"/>
      <c r="F185" s="142"/>
      <c r="G185" s="92"/>
      <c r="H185" s="142"/>
      <c r="I185" s="142"/>
      <c r="J185" s="246"/>
      <c r="K185" s="246"/>
      <c r="L185" s="246"/>
      <c r="M185" s="246"/>
      <c r="N185" s="246"/>
      <c r="O185" s="246"/>
      <c r="P185" s="246"/>
      <c r="Q185" s="246"/>
    </row>
    <row r="186" spans="2:17">
      <c r="B186" s="142"/>
      <c r="C186" s="142"/>
      <c r="D186" s="92"/>
      <c r="E186" s="142"/>
      <c r="F186" s="142"/>
      <c r="G186" s="92"/>
      <c r="H186" s="142"/>
      <c r="I186" s="142"/>
      <c r="J186" s="246"/>
      <c r="K186" s="246"/>
      <c r="L186" s="246"/>
      <c r="M186" s="246"/>
      <c r="N186" s="246"/>
      <c r="O186" s="246"/>
      <c r="P186" s="246"/>
      <c r="Q186" s="246"/>
    </row>
    <row r="187" spans="2:17">
      <c r="B187" s="142"/>
      <c r="C187" s="142"/>
      <c r="D187" s="92"/>
      <c r="E187" s="142"/>
      <c r="F187" s="142"/>
      <c r="G187" s="92"/>
      <c r="H187" s="142"/>
      <c r="I187" s="142"/>
      <c r="J187" s="246"/>
      <c r="K187" s="246"/>
      <c r="L187" s="246"/>
      <c r="M187" s="246"/>
      <c r="N187" s="246"/>
      <c r="O187" s="246"/>
      <c r="P187" s="246"/>
      <c r="Q187" s="246"/>
    </row>
    <row r="188" spans="2:17">
      <c r="B188" s="142"/>
      <c r="C188" s="142"/>
      <c r="D188" s="92"/>
      <c r="E188" s="142"/>
      <c r="F188" s="142"/>
      <c r="G188" s="92"/>
      <c r="H188" s="142"/>
      <c r="I188" s="142"/>
      <c r="J188" s="246"/>
      <c r="K188" s="246"/>
      <c r="L188" s="246"/>
      <c r="M188" s="246"/>
      <c r="N188" s="246"/>
      <c r="O188" s="246"/>
      <c r="P188" s="246"/>
      <c r="Q188" s="246"/>
    </row>
    <row r="189" spans="2:17">
      <c r="B189" s="142"/>
      <c r="C189" s="142"/>
      <c r="D189" s="92"/>
      <c r="E189" s="142"/>
      <c r="F189" s="142"/>
      <c r="G189" s="92"/>
      <c r="H189" s="142"/>
      <c r="I189" s="142"/>
      <c r="J189" s="246"/>
      <c r="K189" s="246"/>
      <c r="L189" s="246"/>
      <c r="M189" s="246"/>
      <c r="N189" s="246"/>
      <c r="O189" s="246"/>
      <c r="P189" s="246"/>
      <c r="Q189" s="246"/>
    </row>
    <row r="190" spans="2:17">
      <c r="B190" s="142"/>
      <c r="C190" s="142"/>
      <c r="D190" s="92"/>
      <c r="E190" s="142"/>
      <c r="F190" s="142"/>
      <c r="G190" s="92"/>
      <c r="H190" s="142"/>
      <c r="I190" s="142"/>
      <c r="J190" s="246"/>
      <c r="K190" s="246"/>
      <c r="L190" s="246"/>
      <c r="M190" s="246"/>
      <c r="N190" s="246"/>
      <c r="O190" s="246"/>
      <c r="P190" s="246"/>
      <c r="Q190" s="246"/>
    </row>
    <row r="191" spans="2:17">
      <c r="B191" s="142"/>
      <c r="C191" s="142"/>
      <c r="D191" s="92"/>
      <c r="E191" s="142"/>
      <c r="F191" s="142"/>
      <c r="G191" s="92"/>
      <c r="H191" s="142"/>
      <c r="I191" s="142"/>
      <c r="J191" s="246"/>
      <c r="K191" s="246"/>
      <c r="L191" s="246"/>
      <c r="M191" s="246"/>
      <c r="N191" s="246"/>
      <c r="O191" s="246"/>
      <c r="P191" s="246"/>
      <c r="Q191" s="246"/>
    </row>
    <row r="192" spans="2:17">
      <c r="B192" s="142"/>
      <c r="C192" s="142"/>
      <c r="D192" s="92"/>
      <c r="E192" s="142"/>
      <c r="F192" s="142"/>
      <c r="G192" s="92"/>
      <c r="H192" s="142"/>
      <c r="I192" s="142"/>
      <c r="J192" s="246"/>
      <c r="K192" s="246"/>
      <c r="L192" s="246"/>
      <c r="M192" s="246"/>
      <c r="N192" s="246"/>
      <c r="O192" s="246"/>
      <c r="P192" s="246"/>
      <c r="Q192" s="246"/>
    </row>
    <row r="193" spans="2:17">
      <c r="B193" s="142"/>
      <c r="C193" s="142"/>
      <c r="D193" s="92"/>
      <c r="E193" s="142"/>
      <c r="F193" s="142"/>
      <c r="G193" s="92"/>
      <c r="H193" s="142"/>
      <c r="I193" s="142"/>
      <c r="J193" s="246"/>
      <c r="K193" s="246"/>
      <c r="L193" s="246"/>
      <c r="M193" s="246"/>
      <c r="N193" s="246"/>
      <c r="O193" s="246"/>
      <c r="P193" s="246"/>
      <c r="Q193" s="246"/>
    </row>
    <row r="194" spans="2:17">
      <c r="B194" s="142"/>
      <c r="C194" s="142"/>
      <c r="D194" s="92"/>
      <c r="E194" s="142"/>
      <c r="F194" s="142"/>
      <c r="G194" s="92"/>
      <c r="H194" s="142"/>
      <c r="I194" s="142"/>
      <c r="J194" s="246"/>
      <c r="K194" s="246"/>
      <c r="L194" s="246"/>
      <c r="M194" s="246"/>
      <c r="N194" s="246"/>
      <c r="O194" s="246"/>
      <c r="P194" s="246"/>
      <c r="Q194" s="246"/>
    </row>
    <row r="195" spans="2:17">
      <c r="B195" s="142"/>
      <c r="C195" s="142"/>
      <c r="D195" s="92"/>
      <c r="E195" s="142"/>
      <c r="F195" s="142"/>
      <c r="G195" s="92"/>
      <c r="H195" s="142"/>
      <c r="I195" s="142"/>
      <c r="J195" s="246"/>
      <c r="K195" s="246"/>
      <c r="L195" s="246"/>
      <c r="M195" s="246"/>
      <c r="N195" s="246"/>
      <c r="O195" s="246"/>
      <c r="P195" s="246"/>
      <c r="Q195" s="246"/>
    </row>
    <row r="196" spans="2:17">
      <c r="B196" s="142"/>
      <c r="C196" s="142"/>
      <c r="D196" s="92"/>
      <c r="E196" s="142"/>
      <c r="F196" s="142"/>
      <c r="G196" s="92"/>
      <c r="H196" s="142"/>
      <c r="I196" s="142"/>
      <c r="J196" s="246"/>
      <c r="K196" s="246"/>
      <c r="L196" s="246"/>
      <c r="M196" s="246"/>
      <c r="N196" s="246"/>
      <c r="O196" s="246"/>
      <c r="P196" s="246"/>
      <c r="Q196" s="246"/>
    </row>
    <row r="197" spans="2:17">
      <c r="B197" s="142"/>
      <c r="C197" s="142"/>
      <c r="D197" s="92"/>
      <c r="E197" s="142"/>
      <c r="F197" s="142"/>
      <c r="G197" s="92"/>
      <c r="H197" s="142"/>
      <c r="I197" s="142"/>
      <c r="J197" s="246"/>
      <c r="K197" s="246"/>
      <c r="L197" s="246"/>
      <c r="M197" s="246"/>
      <c r="N197" s="246"/>
      <c r="O197" s="246"/>
      <c r="P197" s="246"/>
      <c r="Q197" s="246"/>
    </row>
    <row r="198" spans="2:17">
      <c r="B198" s="142"/>
      <c r="C198" s="142"/>
      <c r="D198" s="92"/>
      <c r="E198" s="142"/>
      <c r="F198" s="142"/>
      <c r="G198" s="92"/>
      <c r="H198" s="142"/>
      <c r="I198" s="142"/>
      <c r="J198" s="246"/>
      <c r="K198" s="246"/>
      <c r="L198" s="246"/>
      <c r="M198" s="246"/>
      <c r="N198" s="246"/>
      <c r="O198" s="246"/>
      <c r="P198" s="246"/>
      <c r="Q198" s="246"/>
    </row>
    <row r="199" spans="2:17">
      <c r="B199" s="142"/>
      <c r="C199" s="142"/>
      <c r="D199" s="92"/>
      <c r="E199" s="142"/>
      <c r="F199" s="142"/>
      <c r="G199" s="92"/>
      <c r="H199" s="142"/>
      <c r="I199" s="142"/>
      <c r="J199" s="246"/>
      <c r="K199" s="246"/>
      <c r="L199" s="246"/>
      <c r="M199" s="246"/>
      <c r="N199" s="246"/>
      <c r="O199" s="246"/>
      <c r="P199" s="246"/>
      <c r="Q199" s="246"/>
    </row>
    <row r="200" spans="2:17">
      <c r="B200" s="142"/>
      <c r="C200" s="142"/>
      <c r="D200" s="92"/>
      <c r="E200" s="142"/>
      <c r="F200" s="142"/>
      <c r="G200" s="92"/>
      <c r="H200" s="142"/>
      <c r="I200" s="142"/>
      <c r="J200" s="246"/>
      <c r="K200" s="246"/>
      <c r="L200" s="246"/>
      <c r="M200" s="246"/>
      <c r="N200" s="246"/>
      <c r="O200" s="246"/>
      <c r="P200" s="246"/>
      <c r="Q200" s="246"/>
    </row>
    <row r="201" spans="2:17">
      <c r="B201" s="142"/>
      <c r="C201" s="142"/>
      <c r="D201" s="92"/>
      <c r="E201" s="142"/>
      <c r="F201" s="142"/>
      <c r="G201" s="92"/>
      <c r="H201" s="142"/>
      <c r="I201" s="142"/>
      <c r="J201" s="246"/>
      <c r="K201" s="246"/>
      <c r="L201" s="246"/>
      <c r="M201" s="246"/>
      <c r="N201" s="246"/>
      <c r="O201" s="246"/>
      <c r="P201" s="246"/>
      <c r="Q201" s="246"/>
    </row>
    <row r="202" spans="2:17">
      <c r="B202" s="142"/>
      <c r="C202" s="142"/>
      <c r="D202" s="92"/>
      <c r="E202" s="142"/>
      <c r="F202" s="142"/>
      <c r="G202" s="92"/>
      <c r="H202" s="142"/>
      <c r="I202" s="142"/>
      <c r="J202" s="246"/>
      <c r="K202" s="246"/>
      <c r="L202" s="246"/>
      <c r="M202" s="246"/>
      <c r="N202" s="246"/>
      <c r="O202" s="246"/>
      <c r="P202" s="246"/>
      <c r="Q202" s="246"/>
    </row>
    <row r="203" spans="2:17">
      <c r="B203" s="142"/>
      <c r="C203" s="142"/>
      <c r="D203" s="92"/>
      <c r="E203" s="142"/>
      <c r="F203" s="142"/>
      <c r="G203" s="92"/>
      <c r="H203" s="142"/>
      <c r="I203" s="142"/>
      <c r="J203" s="246"/>
      <c r="K203" s="246"/>
      <c r="L203" s="246"/>
      <c r="M203" s="246"/>
      <c r="N203" s="246"/>
      <c r="O203" s="246"/>
      <c r="P203" s="246"/>
      <c r="Q203" s="246"/>
    </row>
    <row r="204" spans="2:17">
      <c r="B204" s="142"/>
      <c r="C204" s="142"/>
      <c r="D204" s="92"/>
      <c r="E204" s="142"/>
      <c r="F204" s="142"/>
      <c r="G204" s="92"/>
      <c r="H204" s="142"/>
      <c r="I204" s="142"/>
      <c r="J204" s="246"/>
      <c r="K204" s="246"/>
      <c r="L204" s="246"/>
      <c r="M204" s="246"/>
      <c r="N204" s="246"/>
      <c r="O204" s="246"/>
      <c r="P204" s="246"/>
      <c r="Q204" s="246"/>
    </row>
    <row r="205" spans="2:17">
      <c r="B205" s="142"/>
      <c r="C205" s="142"/>
      <c r="D205" s="92"/>
      <c r="E205" s="142"/>
      <c r="F205" s="142"/>
      <c r="G205" s="92"/>
      <c r="H205" s="142"/>
      <c r="I205" s="142"/>
      <c r="J205" s="246"/>
      <c r="K205" s="246"/>
      <c r="L205" s="246"/>
      <c r="M205" s="246"/>
      <c r="N205" s="246"/>
      <c r="O205" s="246"/>
      <c r="P205" s="246"/>
      <c r="Q205" s="246"/>
    </row>
    <row r="206" spans="2:17">
      <c r="B206" s="142"/>
      <c r="C206" s="142"/>
      <c r="D206" s="92"/>
      <c r="E206" s="142"/>
      <c r="F206" s="142"/>
      <c r="G206" s="92"/>
      <c r="H206" s="142"/>
      <c r="I206" s="142"/>
      <c r="J206" s="246"/>
      <c r="K206" s="246"/>
      <c r="L206" s="246"/>
      <c r="M206" s="246"/>
      <c r="N206" s="246"/>
      <c r="O206" s="246"/>
      <c r="P206" s="246"/>
      <c r="Q206" s="246"/>
    </row>
    <row r="207" spans="2:17">
      <c r="B207" s="142"/>
      <c r="C207" s="142"/>
      <c r="D207" s="92"/>
      <c r="E207" s="142"/>
      <c r="F207" s="142"/>
      <c r="G207" s="92"/>
      <c r="H207" s="142"/>
      <c r="I207" s="142"/>
      <c r="J207" s="246"/>
      <c r="K207" s="246"/>
      <c r="L207" s="246"/>
      <c r="M207" s="246"/>
      <c r="N207" s="246"/>
      <c r="O207" s="246"/>
      <c r="P207" s="246"/>
      <c r="Q207" s="246"/>
    </row>
    <row r="208" spans="2:17">
      <c r="B208" s="142"/>
      <c r="C208" s="142"/>
      <c r="D208" s="92"/>
      <c r="E208" s="142"/>
      <c r="F208" s="142"/>
      <c r="G208" s="92"/>
      <c r="H208" s="142"/>
      <c r="I208" s="142"/>
      <c r="J208" s="246"/>
      <c r="K208" s="246"/>
      <c r="L208" s="246"/>
      <c r="M208" s="246"/>
      <c r="N208" s="246"/>
      <c r="O208" s="246"/>
      <c r="P208" s="246"/>
      <c r="Q208" s="246"/>
    </row>
    <row r="209" spans="2:17">
      <c r="B209" s="142"/>
      <c r="C209" s="142"/>
      <c r="D209" s="92"/>
      <c r="E209" s="142"/>
      <c r="F209" s="142"/>
      <c r="G209" s="92"/>
      <c r="H209" s="142"/>
      <c r="I209" s="142"/>
      <c r="J209" s="246"/>
      <c r="K209" s="246"/>
      <c r="L209" s="246"/>
      <c r="M209" s="246"/>
      <c r="N209" s="246"/>
      <c r="O209" s="246"/>
      <c r="P209" s="246"/>
      <c r="Q209" s="246"/>
    </row>
    <row r="210" spans="2:17">
      <c r="B210" s="142"/>
      <c r="C210" s="142"/>
      <c r="D210" s="92"/>
      <c r="E210" s="142"/>
      <c r="F210" s="142"/>
      <c r="G210" s="92"/>
      <c r="H210" s="142"/>
      <c r="I210" s="142"/>
      <c r="J210" s="246"/>
      <c r="K210" s="246"/>
      <c r="L210" s="246"/>
      <c r="M210" s="246"/>
      <c r="N210" s="246"/>
      <c r="O210" s="246"/>
      <c r="P210" s="246"/>
      <c r="Q210" s="246"/>
    </row>
    <row r="211" spans="2:17">
      <c r="B211" s="142"/>
      <c r="C211" s="142"/>
      <c r="D211" s="92"/>
      <c r="E211" s="142"/>
      <c r="F211" s="142"/>
      <c r="G211" s="92"/>
      <c r="H211" s="142"/>
      <c r="I211" s="142"/>
      <c r="J211" s="246"/>
      <c r="K211" s="246"/>
      <c r="L211" s="246"/>
      <c r="M211" s="246"/>
      <c r="N211" s="246"/>
      <c r="O211" s="246"/>
      <c r="P211" s="246"/>
      <c r="Q211" s="246"/>
    </row>
    <row r="212" spans="2:17">
      <c r="B212" s="142"/>
      <c r="C212" s="142"/>
      <c r="D212" s="92"/>
      <c r="E212" s="142"/>
      <c r="F212" s="142"/>
      <c r="G212" s="92"/>
      <c r="H212" s="142"/>
      <c r="I212" s="142"/>
      <c r="J212" s="246"/>
      <c r="K212" s="246"/>
      <c r="L212" s="246"/>
      <c r="M212" s="246"/>
      <c r="N212" s="246"/>
      <c r="O212" s="246"/>
      <c r="P212" s="246"/>
      <c r="Q212" s="246"/>
    </row>
    <row r="213" spans="2:17">
      <c r="B213" s="142"/>
      <c r="C213" s="142"/>
      <c r="D213" s="92"/>
      <c r="E213" s="142"/>
      <c r="F213" s="142"/>
      <c r="G213" s="92"/>
      <c r="H213" s="142"/>
      <c r="I213" s="142"/>
      <c r="J213" s="246"/>
      <c r="K213" s="246"/>
      <c r="L213" s="246"/>
      <c r="M213" s="246"/>
      <c r="N213" s="246"/>
      <c r="O213" s="246"/>
      <c r="P213" s="246"/>
      <c r="Q213" s="246"/>
    </row>
    <row r="214" spans="2:17">
      <c r="B214" s="142"/>
      <c r="C214" s="142"/>
      <c r="D214" s="92"/>
      <c r="E214" s="142"/>
      <c r="F214" s="142"/>
      <c r="G214" s="92"/>
      <c r="H214" s="142"/>
      <c r="I214" s="142"/>
      <c r="J214" s="246"/>
      <c r="K214" s="246"/>
      <c r="L214" s="246"/>
      <c r="M214" s="246"/>
      <c r="N214" s="246"/>
      <c r="O214" s="246"/>
      <c r="P214" s="246"/>
      <c r="Q214" s="246"/>
    </row>
    <row r="215" spans="2:17">
      <c r="B215" s="142"/>
      <c r="C215" s="142"/>
      <c r="D215" s="92"/>
      <c r="E215" s="142"/>
      <c r="F215" s="142"/>
      <c r="G215" s="92"/>
      <c r="H215" s="142"/>
      <c r="I215" s="142"/>
      <c r="J215" s="246"/>
      <c r="K215" s="246"/>
      <c r="L215" s="246"/>
      <c r="M215" s="246"/>
      <c r="N215" s="246"/>
      <c r="O215" s="246"/>
      <c r="P215" s="246"/>
      <c r="Q215" s="246"/>
    </row>
    <row r="216" spans="2:17">
      <c r="B216" s="142"/>
      <c r="C216" s="142"/>
      <c r="D216" s="92"/>
      <c r="E216" s="142"/>
      <c r="F216" s="142"/>
      <c r="G216" s="92"/>
      <c r="H216" s="142"/>
      <c r="I216" s="142"/>
      <c r="J216" s="246"/>
      <c r="K216" s="246"/>
      <c r="L216" s="246"/>
      <c r="M216" s="246"/>
      <c r="N216" s="246"/>
      <c r="O216" s="246"/>
      <c r="P216" s="246"/>
      <c r="Q216" s="246"/>
    </row>
    <row r="217" spans="2:17">
      <c r="B217" s="142"/>
      <c r="C217" s="142"/>
      <c r="D217" s="92"/>
      <c r="E217" s="142"/>
      <c r="F217" s="142"/>
      <c r="G217" s="92"/>
      <c r="H217" s="142"/>
      <c r="I217" s="142"/>
      <c r="J217" s="246"/>
      <c r="K217" s="246"/>
      <c r="L217" s="246"/>
      <c r="M217" s="246"/>
      <c r="N217" s="246"/>
      <c r="O217" s="246"/>
      <c r="P217" s="246"/>
      <c r="Q217" s="246"/>
    </row>
    <row r="218" spans="2:17">
      <c r="B218" s="142"/>
      <c r="C218" s="142"/>
      <c r="D218" s="92"/>
      <c r="E218" s="142"/>
      <c r="F218" s="142"/>
      <c r="G218" s="92"/>
      <c r="H218" s="142"/>
      <c r="I218" s="142"/>
      <c r="J218" s="246"/>
      <c r="K218" s="246"/>
      <c r="L218" s="246"/>
      <c r="M218" s="246"/>
      <c r="N218" s="246"/>
      <c r="O218" s="246"/>
      <c r="P218" s="246"/>
      <c r="Q218" s="246"/>
    </row>
    <row r="219" spans="2:17">
      <c r="B219" s="142"/>
      <c r="C219" s="142"/>
      <c r="D219" s="92"/>
      <c r="E219" s="142"/>
      <c r="F219" s="142"/>
      <c r="G219" s="92"/>
      <c r="H219" s="142"/>
      <c r="I219" s="142"/>
      <c r="J219" s="246"/>
      <c r="K219" s="246"/>
      <c r="L219" s="246"/>
      <c r="M219" s="246"/>
      <c r="N219" s="246"/>
      <c r="O219" s="246"/>
      <c r="P219" s="246"/>
      <c r="Q219" s="246"/>
    </row>
    <row r="220" spans="2:17">
      <c r="B220" s="142"/>
      <c r="C220" s="142"/>
      <c r="D220" s="92"/>
      <c r="E220" s="142"/>
      <c r="F220" s="142"/>
      <c r="G220" s="92"/>
      <c r="H220" s="142"/>
      <c r="I220" s="142"/>
      <c r="J220" s="246"/>
      <c r="K220" s="246"/>
      <c r="L220" s="246"/>
      <c r="M220" s="246"/>
      <c r="N220" s="246"/>
      <c r="O220" s="246"/>
      <c r="P220" s="246"/>
      <c r="Q220" s="246"/>
    </row>
    <row r="221" spans="2:17">
      <c r="B221" s="142"/>
      <c r="C221" s="142"/>
      <c r="D221" s="92"/>
      <c r="E221" s="142"/>
      <c r="F221" s="142"/>
      <c r="G221" s="92"/>
      <c r="H221" s="142"/>
      <c r="I221" s="142"/>
      <c r="J221" s="246"/>
      <c r="K221" s="246"/>
      <c r="L221" s="246"/>
      <c r="M221" s="246"/>
      <c r="N221" s="246"/>
      <c r="O221" s="246"/>
      <c r="P221" s="246"/>
      <c r="Q221" s="246"/>
    </row>
    <row r="222" spans="2:17">
      <c r="B222" s="142"/>
      <c r="C222" s="142"/>
      <c r="D222" s="92"/>
      <c r="E222" s="142"/>
      <c r="F222" s="142"/>
      <c r="G222" s="92"/>
      <c r="H222" s="142"/>
      <c r="I222" s="142"/>
      <c r="J222" s="246"/>
      <c r="K222" s="246"/>
      <c r="L222" s="246"/>
      <c r="M222" s="246"/>
      <c r="N222" s="246"/>
      <c r="O222" s="246"/>
      <c r="P222" s="246"/>
      <c r="Q222" s="246"/>
    </row>
    <row r="223" spans="2:17">
      <c r="B223" s="142"/>
      <c r="C223" s="142"/>
      <c r="D223" s="92"/>
      <c r="E223" s="142"/>
      <c r="F223" s="142"/>
      <c r="G223" s="92"/>
      <c r="H223" s="142"/>
      <c r="I223" s="142"/>
      <c r="J223" s="246"/>
      <c r="K223" s="246"/>
      <c r="L223" s="246"/>
      <c r="M223" s="246"/>
      <c r="N223" s="246"/>
      <c r="O223" s="246"/>
      <c r="P223" s="246"/>
      <c r="Q223" s="246"/>
    </row>
    <row r="224" spans="2:17">
      <c r="B224" s="142"/>
      <c r="C224" s="142"/>
      <c r="D224" s="92"/>
      <c r="E224" s="142"/>
      <c r="F224" s="142"/>
      <c r="G224" s="92"/>
      <c r="H224" s="142"/>
      <c r="I224" s="142"/>
      <c r="J224" s="246"/>
      <c r="K224" s="246"/>
      <c r="L224" s="246"/>
      <c r="M224" s="246"/>
      <c r="N224" s="246"/>
      <c r="O224" s="246"/>
      <c r="P224" s="246"/>
      <c r="Q224" s="246"/>
    </row>
    <row r="225" spans="2:17">
      <c r="B225" s="142"/>
      <c r="C225" s="142"/>
      <c r="D225" s="92"/>
      <c r="E225" s="142"/>
      <c r="F225" s="142"/>
      <c r="G225" s="92"/>
      <c r="H225" s="142"/>
      <c r="I225" s="142"/>
      <c r="J225" s="246"/>
      <c r="K225" s="246"/>
      <c r="L225" s="246"/>
      <c r="M225" s="246"/>
      <c r="N225" s="246"/>
      <c r="O225" s="246"/>
      <c r="P225" s="246"/>
      <c r="Q225" s="246"/>
    </row>
    <row r="226" spans="2:17">
      <c r="B226" s="142"/>
      <c r="C226" s="142"/>
      <c r="D226" s="92"/>
      <c r="E226" s="142"/>
      <c r="F226" s="142"/>
      <c r="G226" s="92"/>
      <c r="H226" s="142"/>
      <c r="I226" s="142"/>
      <c r="J226" s="246"/>
      <c r="K226" s="246"/>
      <c r="L226" s="246"/>
      <c r="M226" s="246"/>
      <c r="N226" s="246"/>
      <c r="O226" s="246"/>
      <c r="P226" s="246"/>
      <c r="Q226" s="246"/>
    </row>
    <row r="227" spans="2:17">
      <c r="B227" s="142"/>
      <c r="C227" s="142"/>
      <c r="D227" s="92"/>
      <c r="E227" s="142"/>
      <c r="F227" s="142"/>
      <c r="G227" s="92"/>
      <c r="H227" s="142"/>
      <c r="I227" s="142"/>
      <c r="J227" s="246"/>
      <c r="K227" s="246"/>
      <c r="L227" s="246"/>
      <c r="M227" s="246"/>
      <c r="N227" s="246"/>
      <c r="O227" s="246"/>
      <c r="P227" s="246"/>
      <c r="Q227" s="246"/>
    </row>
    <row r="228" spans="2:17">
      <c r="B228" s="142"/>
      <c r="C228" s="142"/>
      <c r="D228" s="92"/>
      <c r="E228" s="142"/>
      <c r="F228" s="142"/>
      <c r="G228" s="92"/>
      <c r="H228" s="142"/>
      <c r="I228" s="142"/>
      <c r="J228" s="246"/>
      <c r="K228" s="246"/>
      <c r="L228" s="246"/>
      <c r="M228" s="246"/>
      <c r="N228" s="246"/>
      <c r="O228" s="246"/>
      <c r="P228" s="246"/>
      <c r="Q228" s="246"/>
    </row>
    <row r="229" spans="2:17">
      <c r="B229" s="142"/>
      <c r="C229" s="142"/>
      <c r="D229" s="92"/>
      <c r="E229" s="142"/>
      <c r="F229" s="142"/>
      <c r="G229" s="92"/>
      <c r="H229" s="142"/>
      <c r="I229" s="142"/>
      <c r="J229" s="246"/>
      <c r="K229" s="246"/>
      <c r="L229" s="246"/>
      <c r="M229" s="246"/>
      <c r="N229" s="246"/>
      <c r="O229" s="246"/>
      <c r="P229" s="246"/>
      <c r="Q229" s="246"/>
    </row>
    <row r="230" spans="2:17">
      <c r="B230" s="142"/>
      <c r="C230" s="142"/>
      <c r="D230" s="92"/>
      <c r="E230" s="142"/>
      <c r="F230" s="142"/>
      <c r="G230" s="92"/>
      <c r="H230" s="142"/>
      <c r="I230" s="142"/>
      <c r="J230" s="246"/>
      <c r="K230" s="246"/>
      <c r="L230" s="246"/>
      <c r="M230" s="246"/>
      <c r="N230" s="246"/>
      <c r="O230" s="246"/>
      <c r="P230" s="246"/>
      <c r="Q230" s="246"/>
    </row>
    <row r="231" spans="2:17">
      <c r="B231" s="142"/>
      <c r="C231" s="142"/>
      <c r="D231" s="92"/>
      <c r="E231" s="142"/>
      <c r="F231" s="142"/>
      <c r="G231" s="92"/>
      <c r="H231" s="142"/>
      <c r="I231" s="142"/>
      <c r="J231" s="246"/>
      <c r="K231" s="246"/>
      <c r="L231" s="246"/>
      <c r="M231" s="246"/>
      <c r="N231" s="246"/>
      <c r="O231" s="246"/>
      <c r="P231" s="246"/>
      <c r="Q231" s="246"/>
    </row>
    <row r="232" spans="2:17">
      <c r="B232" s="142"/>
      <c r="C232" s="142"/>
      <c r="D232" s="92"/>
      <c r="E232" s="142"/>
      <c r="F232" s="142"/>
      <c r="G232" s="92"/>
      <c r="H232" s="142"/>
      <c r="I232" s="142"/>
      <c r="J232" s="246"/>
      <c r="K232" s="246"/>
      <c r="L232" s="246"/>
      <c r="M232" s="246"/>
      <c r="N232" s="246"/>
      <c r="O232" s="246"/>
      <c r="P232" s="246"/>
      <c r="Q232" s="246"/>
    </row>
    <row r="233" spans="2:17">
      <c r="B233" s="142"/>
      <c r="C233" s="142"/>
      <c r="D233" s="92"/>
      <c r="E233" s="142"/>
      <c r="F233" s="142"/>
      <c r="G233" s="92"/>
      <c r="H233" s="142"/>
      <c r="I233" s="142"/>
      <c r="J233" s="246"/>
      <c r="K233" s="246"/>
      <c r="L233" s="246"/>
      <c r="M233" s="246"/>
      <c r="N233" s="246"/>
      <c r="O233" s="246"/>
      <c r="P233" s="246"/>
      <c r="Q233" s="246"/>
    </row>
    <row r="234" spans="2:17">
      <c r="B234" s="142"/>
      <c r="C234" s="142"/>
      <c r="D234" s="92"/>
      <c r="E234" s="142"/>
      <c r="F234" s="142"/>
      <c r="G234" s="92"/>
      <c r="H234" s="142"/>
      <c r="I234" s="142"/>
      <c r="J234" s="246"/>
      <c r="K234" s="246"/>
      <c r="L234" s="246"/>
      <c r="M234" s="246"/>
      <c r="N234" s="246"/>
      <c r="O234" s="246"/>
      <c r="P234" s="246"/>
      <c r="Q234" s="246"/>
    </row>
    <row r="235" spans="2:17">
      <c r="B235" s="142"/>
      <c r="C235" s="142"/>
      <c r="D235" s="92"/>
      <c r="E235" s="142"/>
      <c r="F235" s="142"/>
      <c r="G235" s="92"/>
      <c r="H235" s="142"/>
      <c r="I235" s="142"/>
      <c r="J235" s="246"/>
      <c r="K235" s="246"/>
      <c r="L235" s="246"/>
      <c r="M235" s="246"/>
      <c r="N235" s="246"/>
      <c r="O235" s="246"/>
      <c r="P235" s="246"/>
      <c r="Q235" s="246"/>
    </row>
    <row r="236" spans="2:17">
      <c r="B236" s="142"/>
      <c r="C236" s="142"/>
      <c r="D236" s="92"/>
      <c r="E236" s="142"/>
      <c r="F236" s="142"/>
      <c r="G236" s="92"/>
      <c r="H236" s="142"/>
      <c r="I236" s="142"/>
      <c r="J236" s="246"/>
      <c r="K236" s="246"/>
      <c r="L236" s="246"/>
      <c r="M236" s="246"/>
      <c r="N236" s="246"/>
      <c r="O236" s="246"/>
      <c r="P236" s="246"/>
      <c r="Q236" s="246"/>
    </row>
    <row r="237" spans="2:17">
      <c r="B237" s="142"/>
      <c r="C237" s="142"/>
      <c r="D237" s="92"/>
      <c r="E237" s="142"/>
      <c r="F237" s="142"/>
      <c r="G237" s="92"/>
      <c r="H237" s="142"/>
      <c r="I237" s="142"/>
      <c r="J237" s="246"/>
      <c r="K237" s="246"/>
      <c r="L237" s="246"/>
      <c r="M237" s="246"/>
      <c r="N237" s="246"/>
      <c r="O237" s="246"/>
      <c r="P237" s="246"/>
      <c r="Q237" s="246"/>
    </row>
    <row r="238" spans="2:17">
      <c r="B238" s="142"/>
      <c r="C238" s="142"/>
      <c r="D238" s="92"/>
      <c r="E238" s="142"/>
      <c r="F238" s="142"/>
      <c r="G238" s="92"/>
      <c r="H238" s="142"/>
      <c r="I238" s="142"/>
      <c r="J238" s="246"/>
      <c r="K238" s="246"/>
      <c r="L238" s="246"/>
      <c r="M238" s="246"/>
      <c r="N238" s="246"/>
      <c r="O238" s="246"/>
      <c r="P238" s="246"/>
      <c r="Q238" s="246"/>
    </row>
    <row r="239" spans="2:17">
      <c r="B239" s="142"/>
      <c r="C239" s="142"/>
      <c r="D239" s="92"/>
      <c r="E239" s="142"/>
      <c r="F239" s="142"/>
      <c r="G239" s="92"/>
      <c r="H239" s="142"/>
      <c r="I239" s="142"/>
      <c r="J239" s="246"/>
      <c r="K239" s="246"/>
      <c r="L239" s="246"/>
      <c r="M239" s="246"/>
      <c r="N239" s="246"/>
      <c r="O239" s="246"/>
      <c r="P239" s="246"/>
      <c r="Q239" s="246"/>
    </row>
    <row r="240" spans="2:17">
      <c r="B240" s="142"/>
      <c r="C240" s="142"/>
      <c r="D240" s="92"/>
      <c r="E240" s="142"/>
      <c r="F240" s="142"/>
      <c r="G240" s="92"/>
      <c r="H240" s="142"/>
      <c r="I240" s="142"/>
      <c r="J240" s="246"/>
      <c r="K240" s="246"/>
      <c r="L240" s="246"/>
      <c r="M240" s="246"/>
      <c r="N240" s="246"/>
      <c r="O240" s="246"/>
      <c r="P240" s="246"/>
      <c r="Q240" s="246"/>
    </row>
    <row r="241" spans="2:17">
      <c r="B241" s="142"/>
      <c r="C241" s="142"/>
      <c r="D241" s="92"/>
      <c r="E241" s="142"/>
      <c r="F241" s="142"/>
      <c r="G241" s="92"/>
      <c r="H241" s="142"/>
      <c r="I241" s="142"/>
      <c r="J241" s="246"/>
      <c r="K241" s="246"/>
      <c r="L241" s="246"/>
      <c r="M241" s="246"/>
      <c r="N241" s="246"/>
      <c r="O241" s="246"/>
      <c r="P241" s="246"/>
      <c r="Q241" s="246"/>
    </row>
    <row r="242" spans="2:17">
      <c r="B242" s="142"/>
      <c r="C242" s="142"/>
      <c r="D242" s="92"/>
      <c r="E242" s="142"/>
      <c r="F242" s="142"/>
      <c r="G242" s="92"/>
      <c r="H242" s="142"/>
      <c r="I242" s="142"/>
      <c r="J242" s="246"/>
      <c r="K242" s="246"/>
      <c r="L242" s="246"/>
      <c r="M242" s="246"/>
      <c r="N242" s="246"/>
      <c r="O242" s="246"/>
      <c r="P242" s="246"/>
      <c r="Q242" s="246"/>
    </row>
    <row r="243" spans="2:17">
      <c r="B243" s="142"/>
      <c r="C243" s="142"/>
      <c r="D243" s="92"/>
      <c r="E243" s="142"/>
      <c r="F243" s="142"/>
      <c r="G243" s="92"/>
      <c r="H243" s="142"/>
      <c r="I243" s="142"/>
      <c r="J243" s="246"/>
      <c r="K243" s="246"/>
      <c r="L243" s="246"/>
      <c r="M243" s="246"/>
      <c r="N243" s="246"/>
      <c r="O243" s="246"/>
      <c r="P243" s="246"/>
      <c r="Q243" s="246"/>
    </row>
    <row r="244" spans="2:17">
      <c r="B244" s="142"/>
      <c r="C244" s="142"/>
      <c r="D244" s="92"/>
      <c r="E244" s="142"/>
      <c r="F244" s="142"/>
      <c r="G244" s="92"/>
      <c r="H244" s="142"/>
      <c r="I244" s="142"/>
      <c r="J244" s="246"/>
      <c r="K244" s="246"/>
      <c r="L244" s="246"/>
      <c r="M244" s="246"/>
      <c r="N244" s="246"/>
      <c r="O244" s="246"/>
      <c r="P244" s="246"/>
      <c r="Q244" s="246"/>
    </row>
    <row r="245" spans="2:17">
      <c r="B245" s="142"/>
      <c r="C245" s="142"/>
      <c r="D245" s="92"/>
      <c r="E245" s="142"/>
      <c r="F245" s="142"/>
      <c r="G245" s="92"/>
      <c r="H245" s="142"/>
      <c r="I245" s="142"/>
      <c r="J245" s="246"/>
      <c r="K245" s="246"/>
      <c r="L245" s="246"/>
      <c r="M245" s="246"/>
      <c r="N245" s="246"/>
      <c r="O245" s="246"/>
      <c r="P245" s="246"/>
      <c r="Q245" s="246"/>
    </row>
    <row r="246" spans="2:17">
      <c r="B246" s="142"/>
      <c r="C246" s="142"/>
      <c r="D246" s="92"/>
      <c r="E246" s="142"/>
      <c r="F246" s="142"/>
      <c r="G246" s="92"/>
      <c r="H246" s="142"/>
      <c r="I246" s="142"/>
      <c r="J246" s="246"/>
      <c r="K246" s="246"/>
      <c r="L246" s="246"/>
      <c r="M246" s="246"/>
      <c r="N246" s="246"/>
      <c r="O246" s="246"/>
      <c r="P246" s="246"/>
      <c r="Q246" s="246"/>
    </row>
    <row r="247" spans="2:17">
      <c r="B247" s="142"/>
      <c r="C247" s="142"/>
      <c r="D247" s="92"/>
      <c r="E247" s="142"/>
      <c r="F247" s="142"/>
      <c r="G247" s="92"/>
      <c r="H247" s="142"/>
      <c r="I247" s="142"/>
      <c r="J247" s="246"/>
      <c r="K247" s="246"/>
      <c r="L247" s="246"/>
      <c r="M247" s="246"/>
      <c r="N247" s="246"/>
      <c r="O247" s="246"/>
      <c r="P247" s="246"/>
      <c r="Q247" s="246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baseColWidth="10" defaultColWidth="9.1640625" defaultRowHeight="14"/>
  <cols>
    <col min="1" max="1" width="63.33203125" style="9" bestFit="1" customWidth="1"/>
    <col min="2" max="2" width="14.33203125" style="163" customWidth="1"/>
    <col min="3" max="3" width="15.1640625" style="163" customWidth="1"/>
    <col min="4" max="4" width="10.33203125" style="103" customWidth="1"/>
    <col min="5" max="5" width="8.83203125" style="9" hidden="1" customWidth="1"/>
    <col min="6" max="16384" width="9.1640625" style="9"/>
  </cols>
  <sheetData>
    <row r="2" spans="1:20" ht="39" customHeight="1">
      <c r="A2" s="265" t="s">
        <v>4</v>
      </c>
      <c r="B2" s="3"/>
      <c r="C2" s="3"/>
      <c r="D2" s="3"/>
      <c r="E2" s="3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</row>
    <row r="3" spans="1:20">
      <c r="A3" s="213"/>
    </row>
    <row r="4" spans="1:20" s="82" customFormat="1">
      <c r="B4" s="215"/>
      <c r="C4" s="215"/>
      <c r="D4" s="176" t="str">
        <f>VALVAL</f>
        <v>млрд. одиниць</v>
      </c>
    </row>
    <row r="5" spans="1:20" s="154" customFormat="1">
      <c r="A5" s="93"/>
      <c r="B5" s="72" t="s">
        <v>159</v>
      </c>
      <c r="C5" s="72" t="s">
        <v>162</v>
      </c>
      <c r="D5" s="243" t="s">
        <v>180</v>
      </c>
      <c r="E5" s="235" t="s">
        <v>52</v>
      </c>
    </row>
    <row r="6" spans="1:20" s="121" customFormat="1" ht="15">
      <c r="A6" s="209" t="s">
        <v>144</v>
      </c>
      <c r="B6" s="106">
        <f>SUM(B$7+ B$8+ B$9)</f>
        <v>93.320295901530002</v>
      </c>
      <c r="C6" s="106">
        <f>SUM(C$7+ C$8+ C$9)</f>
        <v>2730.0759245751397</v>
      </c>
      <c r="D6" s="38">
        <f>SUM(D$7+ D$8+ D$9)</f>
        <v>1</v>
      </c>
      <c r="E6" s="116" t="s">
        <v>89</v>
      </c>
    </row>
    <row r="7" spans="1:20" s="26" customFormat="1">
      <c r="A7" s="98" t="s">
        <v>135</v>
      </c>
      <c r="B7" s="24">
        <v>10.360994807240001</v>
      </c>
      <c r="C7" s="24">
        <v>303.10986698636998</v>
      </c>
      <c r="D7" s="199">
        <v>0.111026</v>
      </c>
      <c r="E7" s="150" t="s">
        <v>10</v>
      </c>
    </row>
    <row r="8" spans="1:20" s="26" customFormat="1">
      <c r="A8" s="98" t="s">
        <v>177</v>
      </c>
      <c r="B8" s="24">
        <v>35.345986222710003</v>
      </c>
      <c r="C8" s="24">
        <v>1034.0432923487299</v>
      </c>
      <c r="D8" s="199">
        <v>0.37875999999999999</v>
      </c>
      <c r="E8" s="150" t="s">
        <v>10</v>
      </c>
    </row>
    <row r="9" spans="1:20" s="26" customFormat="1">
      <c r="A9" s="98" t="s">
        <v>41</v>
      </c>
      <c r="B9" s="24">
        <v>47.613314871580002</v>
      </c>
      <c r="C9" s="24">
        <v>1392.92276524004</v>
      </c>
      <c r="D9" s="199">
        <v>0.51021399999999995</v>
      </c>
      <c r="E9" s="150" t="s">
        <v>10</v>
      </c>
    </row>
    <row r="10" spans="1:20">
      <c r="B10" s="142"/>
      <c r="C10" s="142"/>
      <c r="D10" s="92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</row>
    <row r="11" spans="1:20">
      <c r="B11" s="142"/>
      <c r="C11" s="142"/>
      <c r="D11" s="92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</row>
    <row r="12" spans="1:20">
      <c r="B12" s="142"/>
      <c r="C12" s="142"/>
      <c r="D12" s="92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</row>
    <row r="13" spans="1:20">
      <c r="B13" s="142"/>
      <c r="C13" s="142"/>
      <c r="D13" s="92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</row>
    <row r="14" spans="1:20">
      <c r="B14" s="142"/>
      <c r="C14" s="142"/>
      <c r="D14" s="92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</row>
    <row r="15" spans="1:20">
      <c r="B15" s="142"/>
      <c r="C15" s="142"/>
      <c r="D15" s="92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</row>
    <row r="16" spans="1:20">
      <c r="B16" s="142"/>
      <c r="C16" s="142"/>
      <c r="D16" s="92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</row>
    <row r="17" spans="2:18">
      <c r="B17" s="142"/>
      <c r="C17" s="142"/>
      <c r="D17" s="92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</row>
    <row r="18" spans="2:18">
      <c r="B18" s="142"/>
      <c r="C18" s="142"/>
      <c r="D18" s="92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</row>
    <row r="19" spans="2:18">
      <c r="B19" s="142"/>
      <c r="C19" s="142"/>
      <c r="D19" s="92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</row>
    <row r="20" spans="2:18">
      <c r="B20" s="142"/>
      <c r="C20" s="142"/>
      <c r="D20" s="92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</row>
    <row r="21" spans="2:18">
      <c r="B21" s="142"/>
      <c r="C21" s="142"/>
      <c r="D21" s="92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</row>
    <row r="22" spans="2:18">
      <c r="B22" s="142"/>
      <c r="C22" s="142"/>
      <c r="D22" s="92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</row>
    <row r="23" spans="2:18">
      <c r="B23" s="142"/>
      <c r="C23" s="142"/>
      <c r="D23" s="92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</row>
    <row r="24" spans="2:18">
      <c r="B24" s="142"/>
      <c r="C24" s="142"/>
      <c r="D24" s="92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</row>
    <row r="25" spans="2:18">
      <c r="B25" s="142"/>
      <c r="C25" s="142"/>
      <c r="D25" s="92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</row>
    <row r="26" spans="2:18">
      <c r="B26" s="142"/>
      <c r="C26" s="142"/>
      <c r="D26" s="92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</row>
    <row r="27" spans="2:18">
      <c r="B27" s="142"/>
      <c r="C27" s="142"/>
      <c r="D27" s="92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</row>
    <row r="28" spans="2:18">
      <c r="B28" s="142"/>
      <c r="C28" s="142"/>
      <c r="D28" s="92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</row>
    <row r="29" spans="2:18">
      <c r="B29" s="142"/>
      <c r="C29" s="142"/>
      <c r="D29" s="92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</row>
    <row r="30" spans="2:18">
      <c r="B30" s="142"/>
      <c r="C30" s="142"/>
      <c r="D30" s="92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</row>
    <row r="31" spans="2:18">
      <c r="B31" s="142"/>
      <c r="C31" s="142"/>
      <c r="D31" s="92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</row>
    <row r="32" spans="2:18">
      <c r="B32" s="142"/>
      <c r="C32" s="142"/>
      <c r="D32" s="92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</row>
    <row r="33" spans="2:18">
      <c r="B33" s="142"/>
      <c r="C33" s="142"/>
      <c r="D33" s="92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</row>
    <row r="34" spans="2:18">
      <c r="B34" s="142"/>
      <c r="C34" s="142"/>
      <c r="D34" s="92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</row>
    <row r="35" spans="2:18">
      <c r="B35" s="142"/>
      <c r="C35" s="142"/>
      <c r="D35" s="92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</row>
    <row r="36" spans="2:18">
      <c r="B36" s="142"/>
      <c r="C36" s="142"/>
      <c r="D36" s="92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</row>
    <row r="37" spans="2:18">
      <c r="B37" s="142"/>
      <c r="C37" s="142"/>
      <c r="D37" s="92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</row>
    <row r="38" spans="2:18">
      <c r="B38" s="142"/>
      <c r="C38" s="142"/>
      <c r="D38" s="92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</row>
    <row r="39" spans="2:18">
      <c r="B39" s="142"/>
      <c r="C39" s="142"/>
      <c r="D39" s="92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</row>
    <row r="40" spans="2:18">
      <c r="B40" s="142"/>
      <c r="C40" s="142"/>
      <c r="D40" s="92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</row>
    <row r="41" spans="2:18">
      <c r="B41" s="142"/>
      <c r="C41" s="142"/>
      <c r="D41" s="92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</row>
    <row r="42" spans="2:18">
      <c r="B42" s="142"/>
      <c r="C42" s="142"/>
      <c r="D42" s="92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</row>
    <row r="43" spans="2:18">
      <c r="B43" s="142"/>
      <c r="C43" s="142"/>
      <c r="D43" s="92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</row>
    <row r="44" spans="2:18">
      <c r="B44" s="142"/>
      <c r="C44" s="142"/>
      <c r="D44" s="92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</row>
    <row r="45" spans="2:18">
      <c r="B45" s="142"/>
      <c r="C45" s="142"/>
      <c r="D45" s="92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</row>
    <row r="46" spans="2:18">
      <c r="B46" s="142"/>
      <c r="C46" s="142"/>
      <c r="D46" s="92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</row>
    <row r="47" spans="2:18">
      <c r="B47" s="142"/>
      <c r="C47" s="142"/>
      <c r="D47" s="92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</row>
    <row r="48" spans="2:18">
      <c r="B48" s="142"/>
      <c r="C48" s="142"/>
      <c r="D48" s="92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</row>
    <row r="49" spans="2:18">
      <c r="B49" s="142"/>
      <c r="C49" s="142"/>
      <c r="D49" s="92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</row>
    <row r="50" spans="2:18">
      <c r="B50" s="142"/>
      <c r="C50" s="142"/>
      <c r="D50" s="92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</row>
    <row r="51" spans="2:18">
      <c r="B51" s="142"/>
      <c r="C51" s="142"/>
      <c r="D51" s="92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</row>
    <row r="52" spans="2:18">
      <c r="B52" s="142"/>
      <c r="C52" s="142"/>
      <c r="D52" s="92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</row>
    <row r="53" spans="2:18">
      <c r="B53" s="142"/>
      <c r="C53" s="142"/>
      <c r="D53" s="92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</row>
    <row r="54" spans="2:18">
      <c r="B54" s="142"/>
      <c r="C54" s="142"/>
      <c r="D54" s="92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</row>
    <row r="55" spans="2:18">
      <c r="B55" s="142"/>
      <c r="C55" s="142"/>
      <c r="D55" s="92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</row>
    <row r="56" spans="2:18">
      <c r="B56" s="142"/>
      <c r="C56" s="142"/>
      <c r="D56" s="92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</row>
    <row r="57" spans="2:18">
      <c r="B57" s="142"/>
      <c r="C57" s="142"/>
      <c r="D57" s="92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</row>
    <row r="58" spans="2:18">
      <c r="B58" s="142"/>
      <c r="C58" s="142"/>
      <c r="D58" s="92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</row>
    <row r="59" spans="2:18">
      <c r="B59" s="142"/>
      <c r="C59" s="142"/>
      <c r="D59" s="92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</row>
    <row r="60" spans="2:18">
      <c r="B60" s="142"/>
      <c r="C60" s="142"/>
      <c r="D60" s="92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</row>
    <row r="61" spans="2:18">
      <c r="B61" s="142"/>
      <c r="C61" s="142"/>
      <c r="D61" s="92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</row>
    <row r="62" spans="2:18">
      <c r="B62" s="142"/>
      <c r="C62" s="142"/>
      <c r="D62" s="92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</row>
    <row r="63" spans="2:18">
      <c r="B63" s="142"/>
      <c r="C63" s="142"/>
      <c r="D63" s="92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</row>
    <row r="64" spans="2:18">
      <c r="B64" s="142"/>
      <c r="C64" s="142"/>
      <c r="D64" s="92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</row>
    <row r="65" spans="2:18">
      <c r="B65" s="142"/>
      <c r="C65" s="142"/>
      <c r="D65" s="92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</row>
    <row r="66" spans="2:18">
      <c r="B66" s="142"/>
      <c r="C66" s="142"/>
      <c r="D66" s="92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R66" s="246"/>
    </row>
    <row r="67" spans="2:18">
      <c r="B67" s="142"/>
      <c r="C67" s="142"/>
      <c r="D67" s="92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</row>
    <row r="68" spans="2:18">
      <c r="B68" s="142"/>
      <c r="C68" s="142"/>
      <c r="D68" s="92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46"/>
    </row>
    <row r="69" spans="2:18">
      <c r="B69" s="142"/>
      <c r="C69" s="142"/>
      <c r="D69" s="92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  <c r="R69" s="246"/>
    </row>
    <row r="70" spans="2:18">
      <c r="B70" s="142"/>
      <c r="C70" s="142"/>
      <c r="D70" s="92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  <c r="R70" s="246"/>
    </row>
    <row r="71" spans="2:18">
      <c r="B71" s="142"/>
      <c r="C71" s="142"/>
      <c r="D71" s="92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</row>
    <row r="72" spans="2:18">
      <c r="B72" s="142"/>
      <c r="C72" s="142"/>
      <c r="D72" s="92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</row>
    <row r="73" spans="2:18">
      <c r="B73" s="142"/>
      <c r="C73" s="142"/>
      <c r="D73" s="92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</row>
    <row r="74" spans="2:18">
      <c r="B74" s="142"/>
      <c r="C74" s="142"/>
      <c r="D74" s="92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</row>
    <row r="75" spans="2:18">
      <c r="B75" s="142"/>
      <c r="C75" s="142"/>
      <c r="D75" s="92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</row>
    <row r="76" spans="2:18">
      <c r="B76" s="142"/>
      <c r="C76" s="142"/>
      <c r="D76" s="92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  <c r="R76" s="246"/>
    </row>
    <row r="77" spans="2:18">
      <c r="B77" s="142"/>
      <c r="C77" s="142"/>
      <c r="D77" s="92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</row>
    <row r="78" spans="2:18">
      <c r="B78" s="142"/>
      <c r="C78" s="142"/>
      <c r="D78" s="92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</row>
    <row r="79" spans="2:18">
      <c r="B79" s="142"/>
      <c r="C79" s="142"/>
      <c r="D79" s="92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</row>
    <row r="80" spans="2:18">
      <c r="B80" s="142"/>
      <c r="C80" s="142"/>
      <c r="D80" s="92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</row>
    <row r="81" spans="2:18">
      <c r="B81" s="142"/>
      <c r="C81" s="142"/>
      <c r="D81" s="92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</row>
    <row r="82" spans="2:18">
      <c r="B82" s="142"/>
      <c r="C82" s="142"/>
      <c r="D82" s="92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  <c r="R82" s="246"/>
    </row>
    <row r="83" spans="2:18">
      <c r="B83" s="142"/>
      <c r="C83" s="142"/>
      <c r="D83" s="92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</row>
    <row r="84" spans="2:18">
      <c r="B84" s="142"/>
      <c r="C84" s="142"/>
      <c r="D84" s="92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  <c r="R84" s="246"/>
    </row>
    <row r="85" spans="2:18">
      <c r="B85" s="142"/>
      <c r="C85" s="142"/>
      <c r="D85" s="92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  <c r="R85" s="246"/>
    </row>
    <row r="86" spans="2:18">
      <c r="B86" s="142"/>
      <c r="C86" s="142"/>
      <c r="D86" s="92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  <c r="R86" s="246"/>
    </row>
    <row r="87" spans="2:18">
      <c r="B87" s="142"/>
      <c r="C87" s="142"/>
      <c r="D87" s="92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  <c r="R87" s="246"/>
    </row>
    <row r="88" spans="2:18">
      <c r="B88" s="142"/>
      <c r="C88" s="142"/>
      <c r="D88" s="92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46"/>
    </row>
    <row r="89" spans="2:18">
      <c r="B89" s="142"/>
      <c r="C89" s="142"/>
      <c r="D89" s="92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</row>
    <row r="90" spans="2:18">
      <c r="B90" s="142"/>
      <c r="C90" s="142"/>
      <c r="D90" s="92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  <c r="R90" s="246"/>
    </row>
    <row r="91" spans="2:18">
      <c r="B91" s="142"/>
      <c r="C91" s="142"/>
      <c r="D91" s="92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  <c r="R91" s="246"/>
    </row>
    <row r="92" spans="2:18">
      <c r="B92" s="142"/>
      <c r="C92" s="142"/>
      <c r="D92" s="92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</row>
    <row r="93" spans="2:18">
      <c r="B93" s="142"/>
      <c r="C93" s="142"/>
      <c r="D93" s="92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</row>
    <row r="94" spans="2:18">
      <c r="B94" s="142"/>
      <c r="C94" s="142"/>
      <c r="D94" s="92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</row>
    <row r="95" spans="2:18">
      <c r="B95" s="142"/>
      <c r="C95" s="142"/>
      <c r="D95" s="92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</row>
    <row r="96" spans="2:18">
      <c r="B96" s="142"/>
      <c r="C96" s="142"/>
      <c r="D96" s="92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  <c r="R96" s="246"/>
    </row>
    <row r="97" spans="2:18">
      <c r="B97" s="142"/>
      <c r="C97" s="142"/>
      <c r="D97" s="92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</row>
    <row r="98" spans="2:18">
      <c r="B98" s="142"/>
      <c r="C98" s="142"/>
      <c r="D98" s="92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  <c r="R98" s="246"/>
    </row>
    <row r="99" spans="2:18">
      <c r="B99" s="142"/>
      <c r="C99" s="142"/>
      <c r="D99" s="92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</row>
    <row r="100" spans="2:18">
      <c r="B100" s="142"/>
      <c r="C100" s="142"/>
      <c r="D100" s="92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</row>
    <row r="101" spans="2:18">
      <c r="B101" s="142"/>
      <c r="C101" s="142"/>
      <c r="D101" s="92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  <c r="R101" s="246"/>
    </row>
    <row r="102" spans="2:18">
      <c r="B102" s="142"/>
      <c r="C102" s="142"/>
      <c r="D102" s="92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  <c r="R102" s="246"/>
    </row>
    <row r="103" spans="2:18">
      <c r="B103" s="142"/>
      <c r="C103" s="142"/>
      <c r="D103" s="92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  <c r="R103" s="246"/>
    </row>
    <row r="104" spans="2:18">
      <c r="B104" s="142"/>
      <c r="C104" s="142"/>
      <c r="D104" s="92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  <c r="R104" s="246"/>
    </row>
    <row r="105" spans="2:18">
      <c r="B105" s="142"/>
      <c r="C105" s="142"/>
      <c r="D105" s="92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  <c r="R105" s="246"/>
    </row>
    <row r="106" spans="2:18">
      <c r="B106" s="142"/>
      <c r="C106" s="142"/>
      <c r="D106" s="92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246"/>
    </row>
    <row r="107" spans="2:18">
      <c r="B107" s="142"/>
      <c r="C107" s="142"/>
      <c r="D107" s="92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  <c r="R107" s="246"/>
    </row>
    <row r="108" spans="2:18">
      <c r="B108" s="142"/>
      <c r="C108" s="142"/>
      <c r="D108" s="92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</row>
    <row r="109" spans="2:18">
      <c r="B109" s="142"/>
      <c r="C109" s="142"/>
      <c r="D109" s="92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</row>
    <row r="110" spans="2:18">
      <c r="B110" s="142"/>
      <c r="C110" s="142"/>
      <c r="D110" s="92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R110" s="246"/>
    </row>
    <row r="111" spans="2:18">
      <c r="B111" s="142"/>
      <c r="C111" s="142"/>
      <c r="D111" s="92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</row>
    <row r="112" spans="2:18">
      <c r="B112" s="142"/>
      <c r="C112" s="142"/>
      <c r="D112" s="92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</row>
    <row r="113" spans="2:18">
      <c r="B113" s="142"/>
      <c r="C113" s="142"/>
      <c r="D113" s="92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  <c r="R113" s="246"/>
    </row>
    <row r="114" spans="2:18">
      <c r="B114" s="142"/>
      <c r="C114" s="142"/>
      <c r="D114" s="92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  <c r="R114" s="246"/>
    </row>
    <row r="115" spans="2:18">
      <c r="B115" s="142"/>
      <c r="C115" s="142"/>
      <c r="D115" s="92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  <c r="R115" s="246"/>
    </row>
    <row r="116" spans="2:18">
      <c r="B116" s="142"/>
      <c r="C116" s="142"/>
      <c r="D116" s="92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</row>
    <row r="117" spans="2:18">
      <c r="B117" s="142"/>
      <c r="C117" s="142"/>
      <c r="D117" s="92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  <c r="R117" s="246"/>
    </row>
    <row r="118" spans="2:18">
      <c r="B118" s="142"/>
      <c r="C118" s="142"/>
      <c r="D118" s="92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</row>
    <row r="119" spans="2:18">
      <c r="B119" s="142"/>
      <c r="C119" s="142"/>
      <c r="D119" s="92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</row>
    <row r="120" spans="2:18">
      <c r="B120" s="142"/>
      <c r="C120" s="142"/>
      <c r="D120" s="92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</row>
    <row r="121" spans="2:18">
      <c r="B121" s="142"/>
      <c r="C121" s="142"/>
      <c r="D121" s="92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</row>
    <row r="122" spans="2:18">
      <c r="B122" s="142"/>
      <c r="C122" s="142"/>
      <c r="D122" s="92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  <c r="R122" s="246"/>
    </row>
    <row r="123" spans="2:18">
      <c r="B123" s="142"/>
      <c r="C123" s="142"/>
      <c r="D123" s="92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  <c r="R123" s="246"/>
    </row>
    <row r="124" spans="2:18">
      <c r="B124" s="142"/>
      <c r="C124" s="142"/>
      <c r="D124" s="92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  <c r="R124" s="246"/>
    </row>
    <row r="125" spans="2:18">
      <c r="B125" s="142"/>
      <c r="C125" s="142"/>
      <c r="D125" s="92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  <c r="R125" s="246"/>
    </row>
    <row r="126" spans="2:18">
      <c r="B126" s="142"/>
      <c r="C126" s="142"/>
      <c r="D126" s="92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  <c r="R126" s="246"/>
    </row>
    <row r="127" spans="2:18">
      <c r="B127" s="142"/>
      <c r="C127" s="142"/>
      <c r="D127" s="92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  <c r="R127" s="246"/>
    </row>
    <row r="128" spans="2:18">
      <c r="B128" s="142"/>
      <c r="C128" s="142"/>
      <c r="D128" s="92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</row>
    <row r="129" spans="2:18">
      <c r="B129" s="142"/>
      <c r="C129" s="142"/>
      <c r="D129" s="92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</row>
    <row r="130" spans="2:18">
      <c r="B130" s="142"/>
      <c r="C130" s="142"/>
      <c r="D130" s="92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6"/>
    </row>
    <row r="131" spans="2:18">
      <c r="B131" s="142"/>
      <c r="C131" s="142"/>
      <c r="D131" s="92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  <c r="R131" s="246"/>
    </row>
    <row r="132" spans="2:18">
      <c r="B132" s="142"/>
      <c r="C132" s="142"/>
      <c r="D132" s="92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  <c r="R132" s="246"/>
    </row>
    <row r="133" spans="2:18">
      <c r="B133" s="142"/>
      <c r="C133" s="142"/>
      <c r="D133" s="92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  <c r="R133" s="246"/>
    </row>
    <row r="134" spans="2:18">
      <c r="B134" s="142"/>
      <c r="C134" s="142"/>
      <c r="D134" s="92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  <c r="R134" s="246"/>
    </row>
    <row r="135" spans="2:18">
      <c r="B135" s="142"/>
      <c r="C135" s="142"/>
      <c r="D135" s="92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  <c r="R135" s="246"/>
    </row>
    <row r="136" spans="2:18">
      <c r="B136" s="142"/>
      <c r="C136" s="142"/>
      <c r="D136" s="92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  <c r="R136" s="246"/>
    </row>
    <row r="137" spans="2:18">
      <c r="B137" s="142"/>
      <c r="C137" s="142"/>
      <c r="D137" s="92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  <c r="R137" s="246"/>
    </row>
    <row r="138" spans="2:18">
      <c r="B138" s="142"/>
      <c r="C138" s="142"/>
      <c r="D138" s="92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  <c r="R138" s="246"/>
    </row>
    <row r="139" spans="2:18">
      <c r="B139" s="142"/>
      <c r="C139" s="142"/>
      <c r="D139" s="92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</row>
    <row r="140" spans="2:18">
      <c r="B140" s="142"/>
      <c r="C140" s="142"/>
      <c r="D140" s="92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  <c r="R140" s="246"/>
    </row>
    <row r="141" spans="2:18">
      <c r="B141" s="142"/>
      <c r="C141" s="142"/>
      <c r="D141" s="92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  <c r="R141" s="246"/>
    </row>
    <row r="142" spans="2:18">
      <c r="B142" s="142"/>
      <c r="C142" s="142"/>
      <c r="D142" s="92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  <c r="R142" s="246"/>
    </row>
    <row r="143" spans="2:18">
      <c r="B143" s="142"/>
      <c r="C143" s="142"/>
      <c r="D143" s="92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  <c r="R143" s="246"/>
    </row>
    <row r="144" spans="2:18">
      <c r="B144" s="142"/>
      <c r="C144" s="142"/>
      <c r="D144" s="92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  <c r="R144" s="246"/>
    </row>
    <row r="145" spans="2:18">
      <c r="B145" s="142"/>
      <c r="C145" s="142"/>
      <c r="D145" s="92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  <c r="R145" s="246"/>
    </row>
    <row r="146" spans="2:18">
      <c r="B146" s="142"/>
      <c r="C146" s="142"/>
      <c r="D146" s="92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  <c r="R146" s="246"/>
    </row>
    <row r="147" spans="2:18">
      <c r="B147" s="142"/>
      <c r="C147" s="142"/>
      <c r="D147" s="92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  <c r="R147" s="246"/>
    </row>
    <row r="148" spans="2:18">
      <c r="B148" s="142"/>
      <c r="C148" s="142"/>
      <c r="D148" s="92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  <c r="R148" s="246"/>
    </row>
    <row r="149" spans="2:18">
      <c r="B149" s="142"/>
      <c r="C149" s="142"/>
      <c r="D149" s="92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  <c r="R149" s="246"/>
    </row>
    <row r="150" spans="2:18">
      <c r="B150" s="142"/>
      <c r="C150" s="142"/>
      <c r="D150" s="92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  <c r="R150" s="246"/>
    </row>
    <row r="151" spans="2:18">
      <c r="B151" s="142"/>
      <c r="C151" s="142"/>
      <c r="D151" s="92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  <c r="R151" s="246"/>
    </row>
    <row r="152" spans="2:18">
      <c r="B152" s="142"/>
      <c r="C152" s="142"/>
      <c r="D152" s="92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  <c r="R152" s="246"/>
    </row>
    <row r="153" spans="2:18">
      <c r="B153" s="142"/>
      <c r="C153" s="142"/>
      <c r="D153" s="92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</row>
    <row r="154" spans="2:18">
      <c r="B154" s="142"/>
      <c r="C154" s="142"/>
      <c r="D154" s="92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  <c r="R154" s="246"/>
    </row>
    <row r="155" spans="2:18">
      <c r="B155" s="142"/>
      <c r="C155" s="142"/>
      <c r="D155" s="92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  <c r="R155" s="246"/>
    </row>
    <row r="156" spans="2:18">
      <c r="B156" s="142"/>
      <c r="C156" s="142"/>
      <c r="D156" s="92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  <c r="R156" s="246"/>
    </row>
    <row r="157" spans="2:18">
      <c r="B157" s="142"/>
      <c r="C157" s="142"/>
      <c r="D157" s="92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  <c r="R157" s="246"/>
    </row>
    <row r="158" spans="2:18">
      <c r="B158" s="142"/>
      <c r="C158" s="142"/>
      <c r="D158" s="92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  <c r="R158" s="246"/>
    </row>
    <row r="159" spans="2:18">
      <c r="B159" s="142"/>
      <c r="C159" s="142"/>
      <c r="D159" s="92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  <c r="R159" s="246"/>
    </row>
    <row r="160" spans="2:18">
      <c r="B160" s="142"/>
      <c r="C160" s="142"/>
      <c r="D160" s="92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  <c r="R160" s="246"/>
    </row>
    <row r="161" spans="2:18">
      <c r="B161" s="142"/>
      <c r="C161" s="142"/>
      <c r="D161" s="92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  <c r="R161" s="246"/>
    </row>
    <row r="162" spans="2:18">
      <c r="B162" s="142"/>
      <c r="C162" s="142"/>
      <c r="D162" s="92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  <c r="R162" s="246"/>
    </row>
    <row r="163" spans="2:18">
      <c r="B163" s="142"/>
      <c r="C163" s="142"/>
      <c r="D163" s="92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</row>
    <row r="164" spans="2:18">
      <c r="B164" s="142"/>
      <c r="C164" s="142"/>
      <c r="D164" s="92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  <c r="R164" s="246"/>
    </row>
    <row r="165" spans="2:18">
      <c r="B165" s="142"/>
      <c r="C165" s="142"/>
      <c r="D165" s="92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246"/>
    </row>
    <row r="166" spans="2:18">
      <c r="B166" s="142"/>
      <c r="C166" s="142"/>
      <c r="D166" s="92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  <c r="R166" s="246"/>
    </row>
    <row r="167" spans="2:18">
      <c r="B167" s="142"/>
      <c r="C167" s="142"/>
      <c r="D167" s="92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  <c r="R167" s="246"/>
    </row>
    <row r="168" spans="2:18">
      <c r="B168" s="142"/>
      <c r="C168" s="142"/>
      <c r="D168" s="92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  <c r="R168" s="246"/>
    </row>
    <row r="169" spans="2:18">
      <c r="B169" s="142"/>
      <c r="C169" s="142"/>
      <c r="D169" s="92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  <c r="R169" s="246"/>
    </row>
    <row r="170" spans="2:18">
      <c r="B170" s="142"/>
      <c r="C170" s="142"/>
      <c r="D170" s="92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  <c r="R170" s="246"/>
    </row>
    <row r="171" spans="2:18">
      <c r="B171" s="142"/>
      <c r="C171" s="142"/>
      <c r="D171" s="92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  <c r="R171" s="246"/>
    </row>
    <row r="172" spans="2:18">
      <c r="B172" s="142"/>
      <c r="C172" s="142"/>
      <c r="D172" s="92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  <c r="R172" s="246"/>
    </row>
    <row r="173" spans="2:18">
      <c r="B173" s="142"/>
      <c r="C173" s="142"/>
      <c r="D173" s="92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  <c r="R173" s="246"/>
    </row>
    <row r="174" spans="2:18">
      <c r="B174" s="142"/>
      <c r="C174" s="142"/>
      <c r="D174" s="92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  <c r="R174" s="246"/>
    </row>
    <row r="175" spans="2:18">
      <c r="B175" s="142"/>
      <c r="C175" s="142"/>
      <c r="D175" s="92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  <c r="R175" s="246"/>
    </row>
    <row r="176" spans="2:18">
      <c r="B176" s="142"/>
      <c r="C176" s="142"/>
      <c r="D176" s="92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  <c r="R176" s="246"/>
    </row>
    <row r="177" spans="2:18">
      <c r="B177" s="142"/>
      <c r="C177" s="142"/>
      <c r="D177" s="92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  <c r="R177" s="246"/>
    </row>
    <row r="178" spans="2:18">
      <c r="B178" s="142"/>
      <c r="C178" s="142"/>
      <c r="D178" s="92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  <c r="R178" s="246"/>
    </row>
    <row r="179" spans="2:18">
      <c r="B179" s="142"/>
      <c r="C179" s="142"/>
      <c r="D179" s="92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  <c r="R179" s="246"/>
    </row>
    <row r="180" spans="2:18">
      <c r="B180" s="142"/>
      <c r="C180" s="142"/>
      <c r="D180" s="92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  <c r="R180" s="246"/>
    </row>
    <row r="181" spans="2:18">
      <c r="B181" s="142"/>
      <c r="C181" s="142"/>
      <c r="D181" s="92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  <c r="R181" s="246"/>
    </row>
    <row r="182" spans="2:18">
      <c r="B182" s="142"/>
      <c r="C182" s="142"/>
      <c r="D182" s="92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  <c r="R182" s="246"/>
    </row>
    <row r="183" spans="2:18">
      <c r="B183" s="142"/>
      <c r="C183" s="142"/>
      <c r="D183" s="92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  <c r="R183" s="246"/>
    </row>
    <row r="184" spans="2:18">
      <c r="B184" s="142"/>
      <c r="C184" s="142"/>
      <c r="D184" s="92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  <c r="R184" s="246"/>
    </row>
    <row r="185" spans="2:18">
      <c r="B185" s="142"/>
      <c r="C185" s="142"/>
      <c r="D185" s="92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  <c r="R185" s="246"/>
    </row>
    <row r="186" spans="2:18">
      <c r="B186" s="142"/>
      <c r="C186" s="142"/>
      <c r="D186" s="92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  <c r="R186" s="246"/>
    </row>
    <row r="187" spans="2:18">
      <c r="B187" s="142"/>
      <c r="C187" s="142"/>
      <c r="D187" s="92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  <c r="R187" s="246"/>
    </row>
    <row r="188" spans="2:18">
      <c r="B188" s="142"/>
      <c r="C188" s="142"/>
      <c r="D188" s="92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  <c r="R188" s="246"/>
    </row>
    <row r="189" spans="2:18">
      <c r="B189" s="142"/>
      <c r="C189" s="142"/>
      <c r="D189" s="92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  <c r="R189" s="246"/>
    </row>
    <row r="190" spans="2:18">
      <c r="B190" s="142"/>
      <c r="C190" s="142"/>
      <c r="D190" s="92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  <c r="R190" s="246"/>
    </row>
    <row r="191" spans="2:18">
      <c r="B191" s="142"/>
      <c r="C191" s="142"/>
      <c r="D191" s="92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  <c r="R191" s="246"/>
    </row>
    <row r="192" spans="2:18">
      <c r="B192" s="142"/>
      <c r="C192" s="142"/>
      <c r="D192" s="92"/>
      <c r="E192" s="246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  <c r="R192" s="246"/>
    </row>
    <row r="193" spans="2:18">
      <c r="B193" s="142"/>
      <c r="C193" s="142"/>
      <c r="D193" s="92"/>
      <c r="E193" s="246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  <c r="R193" s="246"/>
    </row>
    <row r="194" spans="2:18">
      <c r="B194" s="142"/>
      <c r="C194" s="142"/>
      <c r="D194" s="92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  <c r="R194" s="246"/>
    </row>
    <row r="195" spans="2:18">
      <c r="B195" s="142"/>
      <c r="C195" s="142"/>
      <c r="D195" s="92"/>
      <c r="E195" s="246"/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  <c r="R195" s="246"/>
    </row>
    <row r="196" spans="2:18">
      <c r="B196" s="142"/>
      <c r="C196" s="142"/>
      <c r="D196" s="92"/>
      <c r="E196" s="246"/>
      <c r="F196" s="246"/>
      <c r="G196" s="246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  <c r="R196" s="246"/>
    </row>
    <row r="197" spans="2:18">
      <c r="B197" s="142"/>
      <c r="C197" s="142"/>
      <c r="D197" s="92"/>
      <c r="E197" s="246"/>
      <c r="F197" s="246"/>
      <c r="G197" s="246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  <c r="R197" s="246"/>
    </row>
    <row r="198" spans="2:18">
      <c r="B198" s="142"/>
      <c r="C198" s="142"/>
      <c r="D198" s="92"/>
      <c r="E198" s="246"/>
      <c r="F198" s="246"/>
      <c r="G198" s="246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  <c r="R198" s="246"/>
    </row>
    <row r="199" spans="2:18">
      <c r="B199" s="142"/>
      <c r="C199" s="142"/>
      <c r="D199" s="92"/>
      <c r="E199" s="246"/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  <c r="R199" s="246"/>
    </row>
    <row r="200" spans="2:18">
      <c r="B200" s="142"/>
      <c r="C200" s="142"/>
      <c r="D200" s="92"/>
      <c r="E200" s="246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  <c r="R200" s="246"/>
    </row>
    <row r="201" spans="2:18">
      <c r="B201" s="142"/>
      <c r="C201" s="142"/>
      <c r="D201" s="92"/>
      <c r="E201" s="246"/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  <c r="R201" s="246"/>
    </row>
    <row r="202" spans="2:18">
      <c r="B202" s="142"/>
      <c r="C202" s="142"/>
      <c r="D202" s="92"/>
      <c r="E202" s="246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  <c r="R202" s="246"/>
    </row>
    <row r="203" spans="2:18">
      <c r="B203" s="142"/>
      <c r="C203" s="142"/>
      <c r="D203" s="92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  <c r="R203" s="246"/>
    </row>
    <row r="204" spans="2:18">
      <c r="B204" s="142"/>
      <c r="C204" s="142"/>
      <c r="D204" s="92"/>
      <c r="E204" s="246"/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  <c r="R204" s="246"/>
    </row>
    <row r="205" spans="2:18">
      <c r="B205" s="142"/>
      <c r="C205" s="142"/>
      <c r="D205" s="92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  <c r="R205" s="246"/>
    </row>
    <row r="206" spans="2:18">
      <c r="B206" s="142"/>
      <c r="C206" s="142"/>
      <c r="D206" s="92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  <c r="R206" s="246"/>
    </row>
    <row r="207" spans="2:18">
      <c r="B207" s="142"/>
      <c r="C207" s="142"/>
      <c r="D207" s="92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  <c r="R207" s="246"/>
    </row>
    <row r="208" spans="2:18">
      <c r="B208" s="142"/>
      <c r="C208" s="142"/>
      <c r="D208" s="92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  <c r="R208" s="246"/>
    </row>
    <row r="209" spans="2:18">
      <c r="B209" s="142"/>
      <c r="C209" s="142"/>
      <c r="D209" s="92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  <c r="R209" s="246"/>
    </row>
    <row r="210" spans="2:18">
      <c r="B210" s="142"/>
      <c r="C210" s="142"/>
      <c r="D210" s="92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  <c r="R210" s="246"/>
    </row>
    <row r="211" spans="2:18">
      <c r="B211" s="142"/>
      <c r="C211" s="142"/>
      <c r="D211" s="92"/>
      <c r="E211" s="246"/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  <c r="R211" s="246"/>
    </row>
    <row r="212" spans="2:18">
      <c r="B212" s="142"/>
      <c r="C212" s="142"/>
      <c r="D212" s="92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  <c r="R212" s="246"/>
    </row>
    <row r="213" spans="2:18">
      <c r="B213" s="142"/>
      <c r="C213" s="142"/>
      <c r="D213" s="92"/>
      <c r="E213" s="246"/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  <c r="R213" s="246"/>
    </row>
    <row r="214" spans="2:18">
      <c r="B214" s="142"/>
      <c r="C214" s="142"/>
      <c r="D214" s="92"/>
      <c r="E214" s="246"/>
      <c r="F214" s="246"/>
      <c r="G214" s="246"/>
      <c r="H214" s="246"/>
      <c r="I214" s="246"/>
      <c r="J214" s="246"/>
      <c r="K214" s="246"/>
      <c r="L214" s="246"/>
      <c r="M214" s="246"/>
      <c r="N214" s="246"/>
      <c r="O214" s="246"/>
      <c r="P214" s="246"/>
      <c r="Q214" s="246"/>
      <c r="R214" s="246"/>
    </row>
    <row r="215" spans="2:18">
      <c r="B215" s="142"/>
      <c r="C215" s="142"/>
      <c r="D215" s="92"/>
      <c r="E215" s="246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  <c r="R215" s="246"/>
    </row>
    <row r="216" spans="2:18">
      <c r="B216" s="142"/>
      <c r="C216" s="142"/>
      <c r="D216" s="92"/>
      <c r="E216" s="246"/>
      <c r="F216" s="246"/>
      <c r="G216" s="246"/>
      <c r="H216" s="246"/>
      <c r="I216" s="246"/>
      <c r="J216" s="246"/>
      <c r="K216" s="246"/>
      <c r="L216" s="246"/>
      <c r="M216" s="246"/>
      <c r="N216" s="246"/>
      <c r="O216" s="246"/>
      <c r="P216" s="246"/>
      <c r="Q216" s="246"/>
      <c r="R216" s="246"/>
    </row>
    <row r="217" spans="2:18">
      <c r="B217" s="142"/>
      <c r="C217" s="142"/>
      <c r="D217" s="92"/>
      <c r="E217" s="246"/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  <c r="R217" s="246"/>
    </row>
    <row r="218" spans="2:18">
      <c r="B218" s="142"/>
      <c r="C218" s="142"/>
      <c r="D218" s="92"/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  <c r="R218" s="246"/>
    </row>
    <row r="219" spans="2:18">
      <c r="B219" s="142"/>
      <c r="C219" s="142"/>
      <c r="D219" s="92"/>
      <c r="E219" s="246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  <c r="R219" s="246"/>
    </row>
    <row r="220" spans="2:18">
      <c r="B220" s="142"/>
      <c r="C220" s="142"/>
      <c r="D220" s="92"/>
      <c r="E220" s="246"/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  <c r="R220" s="246"/>
    </row>
    <row r="221" spans="2:18">
      <c r="B221" s="142"/>
      <c r="C221" s="142"/>
      <c r="D221" s="92"/>
      <c r="E221" s="246"/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  <c r="R221" s="246"/>
    </row>
    <row r="222" spans="2:18">
      <c r="B222" s="142"/>
      <c r="C222" s="142"/>
      <c r="D222" s="92"/>
      <c r="E222" s="246"/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  <c r="R222" s="246"/>
    </row>
    <row r="223" spans="2:18">
      <c r="B223" s="142"/>
      <c r="C223" s="142"/>
      <c r="D223" s="92"/>
      <c r="E223" s="246"/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  <c r="R223" s="246"/>
    </row>
    <row r="224" spans="2:18">
      <c r="B224" s="142"/>
      <c r="C224" s="142"/>
      <c r="D224" s="92"/>
      <c r="E224" s="246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  <c r="R224" s="246"/>
    </row>
    <row r="225" spans="2:18">
      <c r="B225" s="142"/>
      <c r="C225" s="142"/>
      <c r="D225" s="92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  <c r="R225" s="246"/>
    </row>
    <row r="226" spans="2:18">
      <c r="B226" s="142"/>
      <c r="C226" s="142"/>
      <c r="D226" s="92"/>
      <c r="E226" s="246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  <c r="R226" s="246"/>
    </row>
    <row r="227" spans="2:18">
      <c r="B227" s="142"/>
      <c r="C227" s="142"/>
      <c r="D227" s="92"/>
      <c r="E227" s="246"/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  <c r="R227" s="246"/>
    </row>
    <row r="228" spans="2:18">
      <c r="B228" s="142"/>
      <c r="C228" s="142"/>
      <c r="D228" s="92"/>
      <c r="E228" s="246"/>
      <c r="F228" s="246"/>
      <c r="G228" s="246"/>
      <c r="H228" s="246"/>
      <c r="I228" s="246"/>
      <c r="J228" s="246"/>
      <c r="K228" s="246"/>
      <c r="L228" s="246"/>
      <c r="M228" s="246"/>
      <c r="N228" s="246"/>
      <c r="O228" s="246"/>
      <c r="P228" s="246"/>
      <c r="Q228" s="246"/>
      <c r="R228" s="246"/>
    </row>
    <row r="229" spans="2:18">
      <c r="B229" s="142"/>
      <c r="C229" s="142"/>
      <c r="D229" s="92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  <c r="R229" s="246"/>
    </row>
    <row r="230" spans="2:18">
      <c r="B230" s="142"/>
      <c r="C230" s="142"/>
      <c r="D230" s="92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  <c r="R230" s="246"/>
    </row>
    <row r="231" spans="2:18">
      <c r="B231" s="142"/>
      <c r="C231" s="142"/>
      <c r="D231" s="92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  <c r="R231" s="246"/>
    </row>
    <row r="232" spans="2:18">
      <c r="B232" s="142"/>
      <c r="C232" s="142"/>
      <c r="D232" s="92"/>
      <c r="E232" s="246"/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6"/>
      <c r="R232" s="246"/>
    </row>
    <row r="233" spans="2:18">
      <c r="B233" s="142"/>
      <c r="C233" s="142"/>
      <c r="D233" s="92"/>
      <c r="E233" s="246"/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  <c r="R233" s="246"/>
    </row>
    <row r="234" spans="2:18">
      <c r="B234" s="142"/>
      <c r="C234" s="142"/>
      <c r="D234" s="92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  <c r="R234" s="246"/>
    </row>
    <row r="235" spans="2:18">
      <c r="B235" s="142"/>
      <c r="C235" s="142"/>
      <c r="D235" s="92"/>
      <c r="E235" s="246"/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  <c r="R235" s="246"/>
    </row>
    <row r="236" spans="2:18">
      <c r="B236" s="142"/>
      <c r="C236" s="142"/>
      <c r="D236" s="92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  <c r="Q236" s="246"/>
      <c r="R236" s="246"/>
    </row>
    <row r="237" spans="2:18">
      <c r="B237" s="142"/>
      <c r="C237" s="142"/>
      <c r="D237" s="92"/>
      <c r="E237" s="246"/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  <c r="P237" s="246"/>
      <c r="Q237" s="246"/>
      <c r="R237" s="246"/>
    </row>
    <row r="238" spans="2:18">
      <c r="B238" s="142"/>
      <c r="C238" s="142"/>
      <c r="D238" s="92"/>
      <c r="E238" s="246"/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  <c r="R238" s="246"/>
    </row>
    <row r="239" spans="2:18">
      <c r="B239" s="142"/>
      <c r="C239" s="142"/>
      <c r="D239" s="92"/>
      <c r="E239" s="246"/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  <c r="R239" s="246"/>
    </row>
    <row r="240" spans="2:18">
      <c r="B240" s="142"/>
      <c r="C240" s="142"/>
      <c r="D240" s="92"/>
      <c r="E240" s="246"/>
      <c r="F240" s="246"/>
      <c r="G240" s="246"/>
      <c r="H240" s="246"/>
      <c r="I240" s="246"/>
      <c r="J240" s="246"/>
      <c r="K240" s="246"/>
      <c r="L240" s="246"/>
      <c r="M240" s="246"/>
      <c r="N240" s="246"/>
      <c r="O240" s="246"/>
      <c r="P240" s="246"/>
      <c r="Q240" s="246"/>
      <c r="R240" s="246"/>
    </row>
    <row r="241" spans="2:18">
      <c r="B241" s="142"/>
      <c r="C241" s="142"/>
      <c r="D241" s="92"/>
      <c r="E241" s="246"/>
      <c r="F241" s="246"/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  <c r="R241" s="246"/>
    </row>
    <row r="242" spans="2:18">
      <c r="B242" s="142"/>
      <c r="C242" s="142"/>
      <c r="D242" s="92"/>
      <c r="E242" s="246"/>
      <c r="F242" s="246"/>
      <c r="G242" s="246"/>
      <c r="H242" s="246"/>
      <c r="I242" s="246"/>
      <c r="J242" s="246"/>
      <c r="K242" s="246"/>
      <c r="L242" s="246"/>
      <c r="M242" s="246"/>
      <c r="N242" s="246"/>
      <c r="O242" s="246"/>
      <c r="P242" s="246"/>
      <c r="Q242" s="246"/>
      <c r="R242" s="246"/>
    </row>
    <row r="243" spans="2:18">
      <c r="B243" s="142"/>
      <c r="C243" s="142"/>
      <c r="D243" s="92"/>
      <c r="E243" s="246"/>
      <c r="F243" s="24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  <c r="R243" s="246"/>
    </row>
    <row r="244" spans="2:18">
      <c r="B244" s="142"/>
      <c r="C244" s="142"/>
      <c r="D244" s="92"/>
      <c r="E244" s="246"/>
      <c r="F244" s="246"/>
      <c r="G244" s="246"/>
      <c r="H244" s="246"/>
      <c r="I244" s="246"/>
      <c r="J244" s="246"/>
      <c r="K244" s="246"/>
      <c r="L244" s="246"/>
      <c r="M244" s="246"/>
      <c r="N244" s="246"/>
      <c r="O244" s="246"/>
      <c r="P244" s="246"/>
      <c r="Q244" s="246"/>
      <c r="R244" s="246"/>
    </row>
    <row r="245" spans="2:18">
      <c r="B245" s="142"/>
      <c r="C245" s="142"/>
      <c r="D245" s="92"/>
      <c r="E245" s="246"/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  <c r="R245" s="246"/>
    </row>
    <row r="246" spans="2:18">
      <c r="B246" s="142"/>
      <c r="C246" s="142"/>
      <c r="D246" s="92"/>
      <c r="E246" s="246"/>
      <c r="F246" s="246"/>
      <c r="G246" s="246"/>
      <c r="H246" s="246"/>
      <c r="I246" s="246"/>
      <c r="J246" s="246"/>
      <c r="K246" s="246"/>
      <c r="L246" s="246"/>
      <c r="M246" s="246"/>
      <c r="N246" s="246"/>
      <c r="O246" s="246"/>
      <c r="P246" s="246"/>
      <c r="Q246" s="246"/>
      <c r="R246" s="246"/>
    </row>
    <row r="247" spans="2:18">
      <c r="B247" s="142"/>
      <c r="C247" s="142"/>
      <c r="D247" s="92"/>
      <c r="E247" s="246"/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  <c r="R247" s="246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baseColWidth="10" defaultColWidth="9.1640625" defaultRowHeight="14"/>
  <cols>
    <col min="1" max="1" width="56.6640625" style="9" bestFit="1" customWidth="1"/>
    <col min="2" max="2" width="13.83203125" style="163" bestFit="1" customWidth="1"/>
    <col min="3" max="3" width="14.6640625" style="163" bestFit="1" customWidth="1"/>
    <col min="4" max="4" width="17.5" style="163" bestFit="1" customWidth="1"/>
    <col min="5" max="5" width="15.5" style="163" bestFit="1" customWidth="1"/>
    <col min="6" max="6" width="16.33203125" style="9" hidden="1" customWidth="1"/>
    <col min="7" max="7" width="3.5" style="9" hidden="1" customWidth="1"/>
    <col min="8" max="8" width="2.33203125" style="9" hidden="1" customWidth="1"/>
    <col min="9" max="9" width="3.5" style="123" customWidth="1"/>
    <col min="10" max="10" width="2.5" style="123" customWidth="1"/>
    <col min="11" max="16384" width="9.1640625" style="9"/>
  </cols>
  <sheetData>
    <row r="3" spans="1:20" ht="19">
      <c r="A3" s="1" t="s">
        <v>148</v>
      </c>
      <c r="B3" s="1"/>
      <c r="C3" s="1"/>
      <c r="D3" s="1"/>
      <c r="E3" s="1"/>
      <c r="F3" s="241"/>
      <c r="G3" s="241"/>
      <c r="H3" s="241"/>
    </row>
    <row r="4" spans="1:20" ht="15.75" customHeight="1">
      <c r="A4" s="265" t="str">
        <f>" за станом на " &amp; STRPRESENTDATE</f>
        <v xml:space="preserve"> за станом на 28.02.2022</v>
      </c>
      <c r="B4" s="3"/>
      <c r="C4" s="3"/>
      <c r="D4" s="3"/>
      <c r="E4" s="3"/>
      <c r="F4" s="3"/>
      <c r="G4" s="3"/>
      <c r="H4" s="3"/>
      <c r="I4" s="114"/>
      <c r="J4" s="114"/>
      <c r="K4" s="246"/>
      <c r="L4" s="246"/>
      <c r="M4" s="246"/>
      <c r="N4" s="246"/>
      <c r="O4" s="246"/>
      <c r="P4" s="246"/>
      <c r="Q4" s="246"/>
      <c r="R4" s="246"/>
      <c r="S4" s="246"/>
      <c r="T4" s="246"/>
    </row>
    <row r="5" spans="1:20" ht="19">
      <c r="A5" s="1" t="s">
        <v>19</v>
      </c>
      <c r="B5" s="1"/>
      <c r="C5" s="1"/>
      <c r="D5" s="1"/>
      <c r="E5" s="1"/>
      <c r="F5" s="241"/>
      <c r="G5" s="241"/>
      <c r="H5" s="241"/>
    </row>
    <row r="6" spans="1:20">
      <c r="B6" s="142"/>
      <c r="C6" s="142"/>
      <c r="D6" s="142"/>
      <c r="E6" s="142"/>
      <c r="F6" s="246"/>
      <c r="G6" s="246"/>
      <c r="H6" s="246"/>
      <c r="I6" s="114"/>
      <c r="J6" s="114"/>
      <c r="K6" s="246"/>
      <c r="L6" s="246"/>
      <c r="M6" s="246"/>
      <c r="N6" s="246"/>
      <c r="O6" s="246"/>
      <c r="P6" s="246"/>
      <c r="Q6" s="246"/>
      <c r="R6" s="246"/>
    </row>
    <row r="7" spans="1:20" s="82" customFormat="1">
      <c r="B7" s="215"/>
      <c r="C7" s="215"/>
      <c r="D7" s="215"/>
      <c r="E7" s="215"/>
      <c r="I7" s="56"/>
      <c r="J7" s="56"/>
    </row>
    <row r="8" spans="1:20" s="161" customFormat="1" ht="35.25" customHeight="1">
      <c r="A8" s="48" t="s">
        <v>173</v>
      </c>
      <c r="B8" s="124" t="s">
        <v>8</v>
      </c>
      <c r="C8" s="124" t="s">
        <v>123</v>
      </c>
      <c r="D8" s="124" t="s">
        <v>113</v>
      </c>
      <c r="E8" s="124" t="str">
        <f xml:space="preserve"> "Сума боргу " &amp; VALVAL</f>
        <v>Сума боргу млрд. одиниць</v>
      </c>
      <c r="F8" s="187" t="s">
        <v>95</v>
      </c>
      <c r="G8" s="187" t="s">
        <v>54</v>
      </c>
      <c r="H8" s="187" t="s">
        <v>52</v>
      </c>
      <c r="I8" s="249"/>
      <c r="J8" s="249"/>
    </row>
    <row r="9" spans="1:20" s="26" customFormat="1" ht="16">
      <c r="A9" s="254" t="s">
        <v>148</v>
      </c>
      <c r="B9" s="255">
        <v>6.3109999999999999</v>
      </c>
      <c r="C9" s="255">
        <v>10.27</v>
      </c>
      <c r="D9" s="255">
        <v>8.32</v>
      </c>
      <c r="E9" s="255">
        <v>2731071566.9899998</v>
      </c>
      <c r="F9" s="256">
        <v>0</v>
      </c>
      <c r="G9" s="256">
        <v>0</v>
      </c>
      <c r="H9" s="256">
        <v>3</v>
      </c>
      <c r="I9" s="114" t="str">
        <f t="shared" ref="I9:I53" si="0">IF(A9="","",A9 &amp; "; " &amp;B9 &amp; "%; "&amp;C9 &amp;"р.")</f>
        <v>Державний та гарантований державою борг України; 6,311%; 10,27р.</v>
      </c>
      <c r="J9" s="147">
        <f t="shared" ref="J9:J61" si="1">E9</f>
        <v>2731071566.9899998</v>
      </c>
    </row>
    <row r="10" spans="1:20" ht="16">
      <c r="A10" s="145" t="s">
        <v>20</v>
      </c>
      <c r="B10" s="69">
        <v>6.6139999999999999</v>
      </c>
      <c r="C10" s="69">
        <v>10.47</v>
      </c>
      <c r="D10" s="69">
        <v>8.9499999999999993</v>
      </c>
      <c r="E10" s="69">
        <v>2407109822.1999998</v>
      </c>
      <c r="F10" s="145">
        <v>0</v>
      </c>
      <c r="G10" s="145">
        <v>0</v>
      </c>
      <c r="H10" s="145">
        <v>2</v>
      </c>
      <c r="I10" s="114" t="str">
        <f t="shared" si="0"/>
        <v xml:space="preserve">    Державний борг; 6,614%; 10,47р.</v>
      </c>
      <c r="J10" s="147">
        <f t="shared" si="1"/>
        <v>2407109822.1999998</v>
      </c>
      <c r="K10" s="246"/>
      <c r="L10" s="246"/>
      <c r="M10" s="246"/>
      <c r="N10" s="246"/>
      <c r="O10" s="246"/>
      <c r="P10" s="246"/>
      <c r="Q10" s="246"/>
      <c r="R10" s="246"/>
    </row>
    <row r="11" spans="1:20" ht="16">
      <c r="A11" s="203" t="s">
        <v>77</v>
      </c>
      <c r="B11" s="105">
        <v>10.073</v>
      </c>
      <c r="C11" s="105">
        <v>6.17</v>
      </c>
      <c r="D11" s="105">
        <v>6.34</v>
      </c>
      <c r="E11" s="105">
        <v>1017668873.88</v>
      </c>
      <c r="F11" s="145">
        <v>1</v>
      </c>
      <c r="G11" s="145">
        <v>0</v>
      </c>
      <c r="H11" s="145">
        <v>0</v>
      </c>
      <c r="I11" s="114" t="str">
        <f t="shared" si="0"/>
        <v xml:space="preserve">      Державний внутрішній борг; 10,073%; 6,17р.</v>
      </c>
      <c r="J11" s="147">
        <f t="shared" si="1"/>
        <v>1017668873.88</v>
      </c>
      <c r="K11" s="246"/>
      <c r="L11" s="246"/>
      <c r="M11" s="246"/>
      <c r="N11" s="246"/>
      <c r="O11" s="246"/>
      <c r="P11" s="246"/>
      <c r="Q11" s="246"/>
      <c r="R11" s="246"/>
    </row>
    <row r="12" spans="1:20" ht="16">
      <c r="A12" s="145" t="s">
        <v>141</v>
      </c>
      <c r="B12" s="69">
        <v>10.082000000000001</v>
      </c>
      <c r="C12" s="69">
        <v>6.14</v>
      </c>
      <c r="D12" s="69">
        <v>6.34</v>
      </c>
      <c r="E12" s="69">
        <v>1015817338.5599999</v>
      </c>
      <c r="F12" s="145">
        <v>0</v>
      </c>
      <c r="G12" s="145">
        <v>0</v>
      </c>
      <c r="H12" s="145">
        <v>0</v>
      </c>
      <c r="I12" s="114" t="str">
        <f t="shared" si="0"/>
        <v xml:space="preserve">         в т.ч. ОВДП; 10,082%; 6,14р.</v>
      </c>
      <c r="J12" s="147">
        <f t="shared" si="1"/>
        <v>1015817338.5599999</v>
      </c>
      <c r="K12" s="246"/>
      <c r="L12" s="246"/>
      <c r="M12" s="246"/>
      <c r="N12" s="246"/>
      <c r="O12" s="246"/>
      <c r="P12" s="246"/>
      <c r="Q12" s="246"/>
      <c r="R12" s="246"/>
    </row>
    <row r="13" spans="1:20" ht="16">
      <c r="A13" s="145" t="s">
        <v>152</v>
      </c>
      <c r="B13" s="69">
        <v>0</v>
      </c>
      <c r="C13" s="69">
        <v>0</v>
      </c>
      <c r="D13" s="69">
        <v>0</v>
      </c>
      <c r="E13" s="69">
        <v>0</v>
      </c>
      <c r="F13" s="145">
        <v>0</v>
      </c>
      <c r="G13" s="145">
        <v>1</v>
      </c>
      <c r="H13" s="145">
        <v>0</v>
      </c>
      <c r="I13" s="114" t="str">
        <f t="shared" si="0"/>
        <v xml:space="preserve">            ОВДП (1 - місячні); 0%; 0р.</v>
      </c>
      <c r="J13" s="147">
        <f t="shared" si="1"/>
        <v>0</v>
      </c>
      <c r="K13" s="246"/>
      <c r="L13" s="246"/>
      <c r="M13" s="246"/>
      <c r="N13" s="246"/>
      <c r="O13" s="246"/>
      <c r="P13" s="246"/>
      <c r="Q13" s="246"/>
      <c r="R13" s="246"/>
    </row>
    <row r="14" spans="1:20" ht="16">
      <c r="A14" s="145" t="s">
        <v>202</v>
      </c>
      <c r="B14" s="69">
        <v>9.3539999999999992</v>
      </c>
      <c r="C14" s="69">
        <v>7.14</v>
      </c>
      <c r="D14" s="69">
        <v>3.46</v>
      </c>
      <c r="E14" s="69">
        <v>81333450</v>
      </c>
      <c r="F14" s="145">
        <v>0</v>
      </c>
      <c r="G14" s="145">
        <v>1</v>
      </c>
      <c r="H14" s="145">
        <v>0</v>
      </c>
      <c r="I14" s="114" t="str">
        <f t="shared" si="0"/>
        <v xml:space="preserve">            ОВДП (10 - річні); 9,354%; 7,14р.</v>
      </c>
      <c r="J14" s="147">
        <f t="shared" si="1"/>
        <v>81333450</v>
      </c>
      <c r="K14" s="246"/>
      <c r="L14" s="246"/>
      <c r="M14" s="246"/>
      <c r="N14" s="246"/>
      <c r="O14" s="246"/>
      <c r="P14" s="246"/>
      <c r="Q14" s="246"/>
      <c r="R14" s="246"/>
    </row>
    <row r="15" spans="1:20" ht="16">
      <c r="A15" s="145" t="s">
        <v>37</v>
      </c>
      <c r="B15" s="69">
        <v>11.252000000000001</v>
      </c>
      <c r="C15" s="69">
        <v>10.65</v>
      </c>
      <c r="D15" s="69">
        <v>4.88</v>
      </c>
      <c r="E15" s="69">
        <v>17533000</v>
      </c>
      <c r="F15" s="145">
        <v>0</v>
      </c>
      <c r="G15" s="145">
        <v>1</v>
      </c>
      <c r="H15" s="145">
        <v>0</v>
      </c>
      <c r="I15" s="114" t="str">
        <f t="shared" si="0"/>
        <v xml:space="preserve">            ОВДП (11 - річні); 11,252%; 10,65р.</v>
      </c>
      <c r="J15" s="147">
        <f t="shared" si="1"/>
        <v>17533000</v>
      </c>
      <c r="K15" s="246"/>
      <c r="L15" s="246"/>
      <c r="M15" s="246"/>
      <c r="N15" s="246"/>
      <c r="O15" s="246"/>
      <c r="P15" s="246"/>
      <c r="Q15" s="246"/>
      <c r="R15" s="246"/>
    </row>
    <row r="16" spans="1:20" ht="16">
      <c r="A16" s="145" t="s">
        <v>163</v>
      </c>
      <c r="B16" s="69">
        <v>5.12</v>
      </c>
      <c r="C16" s="69">
        <v>0.84</v>
      </c>
      <c r="D16" s="69">
        <v>0.57999999999999996</v>
      </c>
      <c r="E16" s="69">
        <v>73612848.150000006</v>
      </c>
      <c r="F16" s="145">
        <v>0</v>
      </c>
      <c r="G16" s="145">
        <v>1</v>
      </c>
      <c r="H16" s="145">
        <v>0</v>
      </c>
      <c r="I16" s="114" t="str">
        <f t="shared" si="0"/>
        <v xml:space="preserve">            ОВДП (12 - місячні); 5,12%; 0,84р.</v>
      </c>
      <c r="J16" s="147">
        <f t="shared" si="1"/>
        <v>73612848.150000006</v>
      </c>
      <c r="K16" s="246"/>
      <c r="L16" s="246"/>
      <c r="M16" s="246"/>
      <c r="N16" s="246"/>
      <c r="O16" s="246"/>
      <c r="P16" s="246"/>
      <c r="Q16" s="246"/>
      <c r="R16" s="246"/>
    </row>
    <row r="17" spans="1:18" ht="16">
      <c r="A17" s="145" t="s">
        <v>87</v>
      </c>
      <c r="B17" s="69">
        <v>8.5139999999999993</v>
      </c>
      <c r="C17" s="69">
        <v>12.07</v>
      </c>
      <c r="D17" s="69">
        <v>6.44</v>
      </c>
      <c r="E17" s="69">
        <v>36500000</v>
      </c>
      <c r="F17" s="145">
        <v>0</v>
      </c>
      <c r="G17" s="145">
        <v>1</v>
      </c>
      <c r="H17" s="145">
        <v>0</v>
      </c>
      <c r="I17" s="114" t="str">
        <f t="shared" si="0"/>
        <v xml:space="preserve">            ОВДП (12 - річні); 8,514%; 12,07р.</v>
      </c>
      <c r="J17" s="147">
        <f t="shared" si="1"/>
        <v>36500000</v>
      </c>
      <c r="K17" s="246"/>
      <c r="L17" s="246"/>
      <c r="M17" s="246"/>
      <c r="N17" s="246"/>
      <c r="O17" s="246"/>
      <c r="P17" s="246"/>
      <c r="Q17" s="246"/>
      <c r="R17" s="246"/>
    </row>
    <row r="18" spans="1:18" ht="16">
      <c r="A18" s="145" t="s">
        <v>138</v>
      </c>
      <c r="B18" s="69">
        <v>7.5970000000000004</v>
      </c>
      <c r="C18" s="69">
        <v>9.6999999999999993</v>
      </c>
      <c r="D18" s="69">
        <v>8.06</v>
      </c>
      <c r="E18" s="69">
        <v>28700001</v>
      </c>
      <c r="F18" s="145">
        <v>0</v>
      </c>
      <c r="G18" s="145">
        <v>1</v>
      </c>
      <c r="H18" s="145">
        <v>0</v>
      </c>
      <c r="I18" s="114" t="str">
        <f t="shared" si="0"/>
        <v xml:space="preserve">            ОВДП (13 - річні); 7,597%; 9,7р.</v>
      </c>
      <c r="J18" s="147">
        <f t="shared" si="1"/>
        <v>28700001</v>
      </c>
      <c r="K18" s="246"/>
      <c r="L18" s="246"/>
      <c r="M18" s="246"/>
      <c r="N18" s="246"/>
      <c r="O18" s="246"/>
      <c r="P18" s="246"/>
      <c r="Q18" s="246"/>
      <c r="R18" s="246"/>
    </row>
    <row r="19" spans="1:18" ht="16">
      <c r="A19" s="145" t="s">
        <v>194</v>
      </c>
      <c r="B19" s="69">
        <v>7.4379999999999997</v>
      </c>
      <c r="C19" s="69">
        <v>11.6</v>
      </c>
      <c r="D19" s="69">
        <v>8.93</v>
      </c>
      <c r="E19" s="69">
        <v>46900000</v>
      </c>
      <c r="F19" s="145">
        <v>0</v>
      </c>
      <c r="G19" s="145">
        <v>1</v>
      </c>
      <c r="H19" s="145">
        <v>0</v>
      </c>
      <c r="I19" s="114" t="str">
        <f t="shared" si="0"/>
        <v xml:space="preserve">            ОВДП (14 - річні); 7,438%; 11,6р.</v>
      </c>
      <c r="J19" s="147">
        <f t="shared" si="1"/>
        <v>46900000</v>
      </c>
      <c r="K19" s="246"/>
      <c r="L19" s="246"/>
      <c r="M19" s="246"/>
      <c r="N19" s="246"/>
      <c r="O19" s="246"/>
      <c r="P19" s="246"/>
      <c r="Q19" s="246"/>
      <c r="R19" s="246"/>
    </row>
    <row r="20" spans="1:18" ht="16">
      <c r="A20" s="145" t="s">
        <v>33</v>
      </c>
      <c r="B20" s="69">
        <v>8.673</v>
      </c>
      <c r="C20" s="69">
        <v>14.42</v>
      </c>
      <c r="D20" s="69">
        <v>10.130000000000001</v>
      </c>
      <c r="E20" s="69">
        <v>117101957</v>
      </c>
      <c r="F20" s="145">
        <v>0</v>
      </c>
      <c r="G20" s="145">
        <v>1</v>
      </c>
      <c r="H20" s="145">
        <v>0</v>
      </c>
      <c r="I20" s="114" t="str">
        <f t="shared" si="0"/>
        <v xml:space="preserve">            ОВДП (15 - річні); 8,673%; 14,42р.</v>
      </c>
      <c r="J20" s="147">
        <f t="shared" si="1"/>
        <v>117101957</v>
      </c>
      <c r="K20" s="246"/>
      <c r="L20" s="246"/>
      <c r="M20" s="246"/>
      <c r="N20" s="246"/>
      <c r="O20" s="246"/>
      <c r="P20" s="246"/>
      <c r="Q20" s="246"/>
      <c r="R20" s="246"/>
    </row>
    <row r="21" spans="1:18" ht="16">
      <c r="A21" s="145" t="s">
        <v>82</v>
      </c>
      <c r="B21" s="69">
        <v>8.5749999999999993</v>
      </c>
      <c r="C21" s="69">
        <v>15.85</v>
      </c>
      <c r="D21" s="69">
        <v>11.45</v>
      </c>
      <c r="E21" s="69">
        <v>12097744</v>
      </c>
      <c r="F21" s="145">
        <v>0</v>
      </c>
      <c r="G21" s="145">
        <v>1</v>
      </c>
      <c r="H21" s="145">
        <v>0</v>
      </c>
      <c r="I21" s="114" t="str">
        <f t="shared" si="0"/>
        <v xml:space="preserve">            ОВДП (16 - річні); 8,575%; 15,85р.</v>
      </c>
      <c r="J21" s="147">
        <f t="shared" si="1"/>
        <v>12097744</v>
      </c>
      <c r="K21" s="246"/>
      <c r="L21" s="246"/>
      <c r="M21" s="246"/>
      <c r="N21" s="246"/>
      <c r="O21" s="246"/>
      <c r="P21" s="246"/>
      <c r="Q21" s="246"/>
      <c r="R21" s="246"/>
    </row>
    <row r="22" spans="1:18" ht="16">
      <c r="A22" s="203" t="s">
        <v>127</v>
      </c>
      <c r="B22" s="105">
        <v>8.3650000000000002</v>
      </c>
      <c r="C22" s="105">
        <v>16.850000000000001</v>
      </c>
      <c r="D22" s="105">
        <v>12.45</v>
      </c>
      <c r="E22" s="105">
        <v>12097744</v>
      </c>
      <c r="F22" s="145">
        <v>0</v>
      </c>
      <c r="G22" s="145">
        <v>1</v>
      </c>
      <c r="H22" s="145">
        <v>0</v>
      </c>
      <c r="I22" s="114" t="str">
        <f t="shared" si="0"/>
        <v xml:space="preserve">            ОВДП (17 - річні); 8,365%; 16,85р.</v>
      </c>
      <c r="J22" s="147">
        <f t="shared" si="1"/>
        <v>12097744</v>
      </c>
      <c r="K22" s="246"/>
      <c r="L22" s="246"/>
      <c r="M22" s="246"/>
      <c r="N22" s="246"/>
      <c r="O22" s="246"/>
      <c r="P22" s="246"/>
      <c r="Q22" s="246"/>
      <c r="R22" s="246"/>
    </row>
    <row r="23" spans="1:18" ht="16">
      <c r="A23" s="145" t="s">
        <v>17</v>
      </c>
      <c r="B23" s="69">
        <v>8.5950000000000006</v>
      </c>
      <c r="C23" s="69">
        <v>1.1399999999999999</v>
      </c>
      <c r="D23" s="69">
        <v>0.41</v>
      </c>
      <c r="E23" s="69">
        <v>81600716.25</v>
      </c>
      <c r="F23" s="145">
        <v>0</v>
      </c>
      <c r="G23" s="145">
        <v>1</v>
      </c>
      <c r="H23" s="145">
        <v>0</v>
      </c>
      <c r="I23" s="114" t="str">
        <f t="shared" si="0"/>
        <v xml:space="preserve">            ОВДП (18 - місячні); 8,595%; 1,14р.</v>
      </c>
      <c r="J23" s="147">
        <f t="shared" si="1"/>
        <v>81600716.25</v>
      </c>
      <c r="K23" s="246"/>
      <c r="L23" s="246"/>
      <c r="M23" s="246"/>
      <c r="N23" s="246"/>
      <c r="O23" s="246"/>
      <c r="P23" s="246"/>
      <c r="Q23" s="246"/>
      <c r="R23" s="246"/>
    </row>
    <row r="24" spans="1:18" ht="16">
      <c r="A24" s="145" t="s">
        <v>187</v>
      </c>
      <c r="B24" s="69">
        <v>8.9879999999999995</v>
      </c>
      <c r="C24" s="69">
        <v>13.73</v>
      </c>
      <c r="D24" s="69">
        <v>10.34</v>
      </c>
      <c r="E24" s="69">
        <v>16038086</v>
      </c>
      <c r="F24" s="145">
        <v>0</v>
      </c>
      <c r="G24" s="145">
        <v>1</v>
      </c>
      <c r="H24" s="145">
        <v>0</v>
      </c>
      <c r="I24" s="114" t="str">
        <f t="shared" si="0"/>
        <v xml:space="preserve">            ОВДП (18 - річні); 8,988%; 13,73р.</v>
      </c>
      <c r="J24" s="147">
        <f t="shared" si="1"/>
        <v>16038086</v>
      </c>
      <c r="K24" s="246"/>
      <c r="L24" s="246"/>
      <c r="M24" s="246"/>
      <c r="N24" s="246"/>
      <c r="O24" s="246"/>
      <c r="P24" s="246"/>
      <c r="Q24" s="246"/>
      <c r="R24" s="246"/>
    </row>
    <row r="25" spans="1:18" ht="16">
      <c r="A25" s="203" t="s">
        <v>178</v>
      </c>
      <c r="B25" s="105">
        <v>13.2</v>
      </c>
      <c r="C25" s="105">
        <v>18.850000000000001</v>
      </c>
      <c r="D25" s="105">
        <v>14.45</v>
      </c>
      <c r="E25" s="105">
        <v>12097744</v>
      </c>
      <c r="F25" s="145">
        <v>0</v>
      </c>
      <c r="G25" s="145">
        <v>1</v>
      </c>
      <c r="H25" s="145">
        <v>0</v>
      </c>
      <c r="I25" s="114" t="str">
        <f t="shared" si="0"/>
        <v xml:space="preserve">            ОВДП (19 - річні); 13,2%; 18,85р.</v>
      </c>
      <c r="J25" s="147">
        <f t="shared" si="1"/>
        <v>12097744</v>
      </c>
      <c r="K25" s="246"/>
      <c r="L25" s="246"/>
      <c r="M25" s="246"/>
      <c r="N25" s="246"/>
      <c r="O25" s="246"/>
      <c r="P25" s="246"/>
      <c r="Q25" s="246"/>
      <c r="R25" s="246"/>
    </row>
    <row r="26" spans="1:18" ht="16">
      <c r="A26" s="203" t="s">
        <v>191</v>
      </c>
      <c r="B26" s="105">
        <v>8.4830000000000005</v>
      </c>
      <c r="C26" s="105">
        <v>1.47</v>
      </c>
      <c r="D26" s="105">
        <v>1.25</v>
      </c>
      <c r="E26" s="105">
        <v>37320084.090000004</v>
      </c>
      <c r="F26" s="145">
        <v>0</v>
      </c>
      <c r="G26" s="145">
        <v>1</v>
      </c>
      <c r="H26" s="145">
        <v>0</v>
      </c>
      <c r="I26" s="114" t="str">
        <f t="shared" si="0"/>
        <v xml:space="preserve">            ОВДП (2 - річні); 8,483%; 1,47р.</v>
      </c>
      <c r="J26" s="147">
        <f t="shared" si="1"/>
        <v>37320084.090000004</v>
      </c>
      <c r="K26" s="246"/>
      <c r="L26" s="246"/>
      <c r="M26" s="246"/>
      <c r="N26" s="246"/>
      <c r="O26" s="246"/>
      <c r="P26" s="246"/>
      <c r="Q26" s="246"/>
      <c r="R26" s="246"/>
    </row>
    <row r="27" spans="1:18" ht="16">
      <c r="A27" s="145" t="s">
        <v>139</v>
      </c>
      <c r="B27" s="69">
        <v>13.2</v>
      </c>
      <c r="C27" s="69">
        <v>19.850000000000001</v>
      </c>
      <c r="D27" s="69">
        <v>15.45</v>
      </c>
      <c r="E27" s="69">
        <v>12097744</v>
      </c>
      <c r="F27" s="145">
        <v>0</v>
      </c>
      <c r="G27" s="145">
        <v>1</v>
      </c>
      <c r="H27" s="145">
        <v>0</v>
      </c>
      <c r="I27" s="114" t="str">
        <f t="shared" si="0"/>
        <v xml:space="preserve">            ОВДП (20 - річні); 13,2%; 19,85р.</v>
      </c>
      <c r="J27" s="147">
        <f t="shared" si="1"/>
        <v>12097744</v>
      </c>
      <c r="K27" s="246"/>
      <c r="L27" s="246"/>
      <c r="M27" s="246"/>
      <c r="N27" s="246"/>
      <c r="O27" s="246"/>
      <c r="P27" s="246"/>
      <c r="Q27" s="246"/>
      <c r="R27" s="246"/>
    </row>
    <row r="28" spans="1:18" ht="16">
      <c r="A28" s="145" t="s">
        <v>195</v>
      </c>
      <c r="B28" s="69">
        <v>13.2</v>
      </c>
      <c r="C28" s="69">
        <v>20.85</v>
      </c>
      <c r="D28" s="69">
        <v>16.45</v>
      </c>
      <c r="E28" s="69">
        <v>12097744</v>
      </c>
      <c r="F28" s="145">
        <v>0</v>
      </c>
      <c r="G28" s="145">
        <v>1</v>
      </c>
      <c r="H28" s="145">
        <v>0</v>
      </c>
      <c r="I28" s="114" t="str">
        <f t="shared" si="0"/>
        <v xml:space="preserve">            ОВДП (21 - річні); 13,2%; 20,85р.</v>
      </c>
      <c r="J28" s="147">
        <f t="shared" si="1"/>
        <v>12097744</v>
      </c>
      <c r="K28" s="246"/>
      <c r="L28" s="246"/>
      <c r="M28" s="246"/>
      <c r="N28" s="246"/>
      <c r="O28" s="246"/>
      <c r="P28" s="246"/>
      <c r="Q28" s="246"/>
      <c r="R28" s="246"/>
    </row>
    <row r="29" spans="1:18" ht="16">
      <c r="A29" s="145" t="s">
        <v>34</v>
      </c>
      <c r="B29" s="69">
        <v>13.2</v>
      </c>
      <c r="C29" s="69">
        <v>21.85</v>
      </c>
      <c r="D29" s="69">
        <v>17.45</v>
      </c>
      <c r="E29" s="69">
        <v>12097744</v>
      </c>
      <c r="F29" s="145">
        <v>0</v>
      </c>
      <c r="G29" s="145">
        <v>1</v>
      </c>
      <c r="H29" s="145">
        <v>0</v>
      </c>
      <c r="I29" s="114" t="str">
        <f t="shared" si="0"/>
        <v xml:space="preserve">            ОВДП (22 - річні); 13,2%; 21,85р.</v>
      </c>
      <c r="J29" s="147">
        <f t="shared" si="1"/>
        <v>12097744</v>
      </c>
      <c r="K29" s="246"/>
      <c r="L29" s="246"/>
      <c r="M29" s="246"/>
      <c r="N29" s="246"/>
      <c r="O29" s="246"/>
      <c r="P29" s="246"/>
      <c r="Q29" s="246"/>
      <c r="R29" s="246"/>
    </row>
    <row r="30" spans="1:18" ht="16">
      <c r="A30" s="145" t="s">
        <v>83</v>
      </c>
      <c r="B30" s="69">
        <v>13.2</v>
      </c>
      <c r="C30" s="69">
        <v>22.85</v>
      </c>
      <c r="D30" s="69">
        <v>18.45</v>
      </c>
      <c r="E30" s="69">
        <v>12097744</v>
      </c>
      <c r="F30" s="145">
        <v>0</v>
      </c>
      <c r="G30" s="145">
        <v>1</v>
      </c>
      <c r="H30" s="145">
        <v>0</v>
      </c>
      <c r="I30" s="114" t="str">
        <f t="shared" si="0"/>
        <v xml:space="preserve">            ОВДП (23 - річні); 13,2%; 22,85р.</v>
      </c>
      <c r="J30" s="147">
        <f t="shared" si="1"/>
        <v>12097744</v>
      </c>
      <c r="K30" s="246"/>
      <c r="L30" s="246"/>
      <c r="M30" s="246"/>
      <c r="N30" s="246"/>
      <c r="O30" s="246"/>
      <c r="P30" s="246"/>
      <c r="Q30" s="246"/>
      <c r="R30" s="246"/>
    </row>
    <row r="31" spans="1:18" ht="16">
      <c r="A31" s="145" t="s">
        <v>128</v>
      </c>
      <c r="B31" s="69">
        <v>13.2</v>
      </c>
      <c r="C31" s="69">
        <v>23.85</v>
      </c>
      <c r="D31" s="69">
        <v>19.45</v>
      </c>
      <c r="E31" s="69">
        <v>12097744</v>
      </c>
      <c r="F31" s="145">
        <v>0</v>
      </c>
      <c r="G31" s="145">
        <v>1</v>
      </c>
      <c r="H31" s="145">
        <v>0</v>
      </c>
      <c r="I31" s="114" t="str">
        <f t="shared" si="0"/>
        <v xml:space="preserve">            ОВДП (24 - річні); 13,2%; 23,85р.</v>
      </c>
      <c r="J31" s="147">
        <f t="shared" si="1"/>
        <v>12097744</v>
      </c>
      <c r="K31" s="246"/>
      <c r="L31" s="246"/>
      <c r="M31" s="246"/>
      <c r="N31" s="246"/>
      <c r="O31" s="246"/>
      <c r="P31" s="246"/>
      <c r="Q31" s="246"/>
      <c r="R31" s="246"/>
    </row>
    <row r="32" spans="1:18" ht="16">
      <c r="A32" s="145" t="s">
        <v>189</v>
      </c>
      <c r="B32" s="69">
        <v>13.2</v>
      </c>
      <c r="C32" s="69">
        <v>24.85</v>
      </c>
      <c r="D32" s="69">
        <v>20.45</v>
      </c>
      <c r="E32" s="69">
        <v>12097744</v>
      </c>
      <c r="F32" s="145">
        <v>0</v>
      </c>
      <c r="G32" s="145">
        <v>1</v>
      </c>
      <c r="H32" s="145">
        <v>0</v>
      </c>
      <c r="I32" s="114" t="str">
        <f t="shared" si="0"/>
        <v xml:space="preserve">            ОВДП (25 - річні); 13,2%; 24,85р.</v>
      </c>
      <c r="J32" s="147">
        <f t="shared" si="1"/>
        <v>12097744</v>
      </c>
      <c r="K32" s="246"/>
      <c r="L32" s="246"/>
      <c r="M32" s="246"/>
      <c r="N32" s="246"/>
      <c r="O32" s="246"/>
      <c r="P32" s="246"/>
      <c r="Q32" s="246"/>
      <c r="R32" s="246"/>
    </row>
    <row r="33" spans="1:18" ht="16">
      <c r="A33" s="145" t="s">
        <v>26</v>
      </c>
      <c r="B33" s="69">
        <v>13.2</v>
      </c>
      <c r="C33" s="69">
        <v>25.85</v>
      </c>
      <c r="D33" s="69">
        <v>21.45</v>
      </c>
      <c r="E33" s="69">
        <v>12097744</v>
      </c>
      <c r="F33" s="145">
        <v>0</v>
      </c>
      <c r="G33" s="145">
        <v>1</v>
      </c>
      <c r="H33" s="145">
        <v>0</v>
      </c>
      <c r="I33" s="114" t="str">
        <f t="shared" si="0"/>
        <v xml:space="preserve">            ОВДП (26 - річні); 13,2%; 25,85р.</v>
      </c>
      <c r="J33" s="147">
        <f t="shared" si="1"/>
        <v>12097744</v>
      </c>
      <c r="K33" s="246"/>
      <c r="L33" s="246"/>
      <c r="M33" s="246"/>
      <c r="N33" s="246"/>
      <c r="O33" s="246"/>
      <c r="P33" s="246"/>
      <c r="Q33" s="246"/>
      <c r="R33" s="246"/>
    </row>
    <row r="34" spans="1:18" ht="16">
      <c r="A34" s="145" t="s">
        <v>76</v>
      </c>
      <c r="B34" s="69">
        <v>13.2</v>
      </c>
      <c r="C34" s="69">
        <v>26.85</v>
      </c>
      <c r="D34" s="69">
        <v>22.45</v>
      </c>
      <c r="E34" s="69">
        <v>12097744</v>
      </c>
      <c r="F34" s="145">
        <v>0</v>
      </c>
      <c r="G34" s="145">
        <v>1</v>
      </c>
      <c r="H34" s="145">
        <v>0</v>
      </c>
      <c r="I34" s="114" t="str">
        <f t="shared" si="0"/>
        <v xml:space="preserve">            ОВДП (27 - річні); 13,2%; 26,85р.</v>
      </c>
      <c r="J34" s="147">
        <f t="shared" si="1"/>
        <v>12097744</v>
      </c>
      <c r="K34" s="246"/>
      <c r="L34" s="246"/>
      <c r="M34" s="246"/>
      <c r="N34" s="246"/>
      <c r="O34" s="246"/>
      <c r="P34" s="246"/>
      <c r="Q34" s="246"/>
      <c r="R34" s="246"/>
    </row>
    <row r="35" spans="1:18" ht="16">
      <c r="A35" s="145" t="s">
        <v>121</v>
      </c>
      <c r="B35" s="69">
        <v>13.2</v>
      </c>
      <c r="C35" s="69">
        <v>27.85</v>
      </c>
      <c r="D35" s="69">
        <v>23.45</v>
      </c>
      <c r="E35" s="69">
        <v>12097744</v>
      </c>
      <c r="F35" s="145">
        <v>0</v>
      </c>
      <c r="G35" s="145">
        <v>1</v>
      </c>
      <c r="H35" s="145">
        <v>0</v>
      </c>
      <c r="I35" s="114" t="str">
        <f t="shared" si="0"/>
        <v xml:space="preserve">            ОВДП (28 - річні); 13,2%; 27,85р.</v>
      </c>
      <c r="J35" s="147">
        <f t="shared" si="1"/>
        <v>12097744</v>
      </c>
      <c r="K35" s="246"/>
      <c r="L35" s="246"/>
      <c r="M35" s="246"/>
      <c r="N35" s="246"/>
      <c r="O35" s="246"/>
      <c r="P35" s="246"/>
      <c r="Q35" s="246"/>
      <c r="R35" s="246"/>
    </row>
    <row r="36" spans="1:18" ht="16">
      <c r="A36" s="145" t="s">
        <v>183</v>
      </c>
      <c r="B36" s="69">
        <v>13.2</v>
      </c>
      <c r="C36" s="69">
        <v>28.85</v>
      </c>
      <c r="D36" s="69">
        <v>24.45</v>
      </c>
      <c r="E36" s="69">
        <v>12097744</v>
      </c>
      <c r="F36" s="145">
        <v>0</v>
      </c>
      <c r="G36" s="145">
        <v>1</v>
      </c>
      <c r="H36" s="145">
        <v>0</v>
      </c>
      <c r="I36" s="114" t="str">
        <f t="shared" si="0"/>
        <v xml:space="preserve">            ОВДП (29 - річні); 13,2%; 28,85р.</v>
      </c>
      <c r="J36" s="147">
        <f t="shared" si="1"/>
        <v>12097744</v>
      </c>
      <c r="K36" s="246"/>
      <c r="L36" s="246"/>
      <c r="M36" s="246"/>
      <c r="N36" s="246"/>
      <c r="O36" s="246"/>
      <c r="P36" s="246"/>
      <c r="Q36" s="246"/>
      <c r="R36" s="246"/>
    </row>
    <row r="37" spans="1:18" ht="16">
      <c r="A37" s="145" t="s">
        <v>6</v>
      </c>
      <c r="B37" s="69">
        <v>1.75</v>
      </c>
      <c r="C37" s="69">
        <v>0.24</v>
      </c>
      <c r="D37" s="69">
        <v>0.03</v>
      </c>
      <c r="E37" s="69">
        <v>1204030.07</v>
      </c>
      <c r="F37" s="145">
        <v>0</v>
      </c>
      <c r="G37" s="145">
        <v>1</v>
      </c>
      <c r="H37" s="145">
        <v>0</v>
      </c>
      <c r="I37" s="114" t="str">
        <f t="shared" si="0"/>
        <v xml:space="preserve">            ОВДП (3 - місячні); 1,75%; 0,24р.</v>
      </c>
      <c r="J37" s="147">
        <f t="shared" si="1"/>
        <v>1204030.07</v>
      </c>
      <c r="K37" s="246"/>
      <c r="L37" s="246"/>
      <c r="M37" s="246"/>
      <c r="N37" s="246"/>
      <c r="O37" s="246"/>
      <c r="P37" s="246"/>
      <c r="Q37" s="246"/>
      <c r="R37" s="246"/>
    </row>
    <row r="38" spans="1:18" ht="16">
      <c r="A38" s="145" t="s">
        <v>30</v>
      </c>
      <c r="B38" s="69">
        <v>13.645</v>
      </c>
      <c r="C38" s="69">
        <v>1.94</v>
      </c>
      <c r="D38" s="69">
        <v>0.87</v>
      </c>
      <c r="E38" s="69">
        <v>80904199</v>
      </c>
      <c r="F38" s="145">
        <v>0</v>
      </c>
      <c r="G38" s="145">
        <v>1</v>
      </c>
      <c r="H38" s="145">
        <v>0</v>
      </c>
      <c r="I38" s="114" t="str">
        <f t="shared" si="0"/>
        <v xml:space="preserve">            ОВДП (3 - річні); 13,645%; 1,94р.</v>
      </c>
      <c r="J38" s="147">
        <f t="shared" si="1"/>
        <v>80904199</v>
      </c>
      <c r="K38" s="246"/>
      <c r="L38" s="246"/>
      <c r="M38" s="246"/>
      <c r="N38" s="246"/>
      <c r="O38" s="246"/>
      <c r="P38" s="246"/>
      <c r="Q38" s="246"/>
      <c r="R38" s="246"/>
    </row>
    <row r="39" spans="1:18" ht="16">
      <c r="A39" s="145" t="s">
        <v>146</v>
      </c>
      <c r="B39" s="69">
        <v>13.2</v>
      </c>
      <c r="C39" s="69">
        <v>29.85</v>
      </c>
      <c r="D39" s="69">
        <v>25.45</v>
      </c>
      <c r="E39" s="69">
        <v>12097751</v>
      </c>
      <c r="F39" s="145">
        <v>0</v>
      </c>
      <c r="G39" s="145">
        <v>1</v>
      </c>
      <c r="H39" s="145">
        <v>0</v>
      </c>
      <c r="I39" s="114" t="str">
        <f t="shared" si="0"/>
        <v xml:space="preserve">            ОВДП (30 - річні); 13,2%; 29,85р.</v>
      </c>
      <c r="J39" s="147">
        <f t="shared" si="1"/>
        <v>12097751</v>
      </c>
      <c r="K39" s="246"/>
      <c r="L39" s="246"/>
      <c r="M39" s="246"/>
      <c r="N39" s="246"/>
      <c r="O39" s="246"/>
      <c r="P39" s="246"/>
      <c r="Q39" s="246"/>
      <c r="R39" s="246"/>
    </row>
    <row r="40" spans="1:18" ht="16">
      <c r="A40" s="145" t="s">
        <v>80</v>
      </c>
      <c r="B40" s="69">
        <v>10.385999999999999</v>
      </c>
      <c r="C40" s="69">
        <v>3</v>
      </c>
      <c r="D40" s="69">
        <v>1.74</v>
      </c>
      <c r="E40" s="69">
        <v>42151357</v>
      </c>
      <c r="F40" s="145">
        <v>0</v>
      </c>
      <c r="G40" s="145">
        <v>1</v>
      </c>
      <c r="H40" s="145">
        <v>0</v>
      </c>
      <c r="I40" s="114" t="str">
        <f t="shared" si="0"/>
        <v xml:space="preserve">            ОВДП (4 - річні); 10,386%; 3р.</v>
      </c>
      <c r="J40" s="147">
        <f t="shared" si="1"/>
        <v>42151357</v>
      </c>
      <c r="K40" s="246"/>
      <c r="L40" s="246"/>
      <c r="M40" s="246"/>
      <c r="N40" s="246"/>
      <c r="O40" s="246"/>
      <c r="P40" s="246"/>
      <c r="Q40" s="246"/>
      <c r="R40" s="246"/>
    </row>
    <row r="41" spans="1:18" ht="16">
      <c r="A41" s="145" t="s">
        <v>125</v>
      </c>
      <c r="B41" s="69">
        <v>13.85</v>
      </c>
      <c r="C41" s="69">
        <v>3.24</v>
      </c>
      <c r="D41" s="69">
        <v>1.71</v>
      </c>
      <c r="E41" s="69">
        <v>52467790</v>
      </c>
      <c r="F41" s="145">
        <v>0</v>
      </c>
      <c r="G41" s="145">
        <v>1</v>
      </c>
      <c r="H41" s="145">
        <v>0</v>
      </c>
      <c r="I41" s="114" t="str">
        <f t="shared" si="0"/>
        <v xml:space="preserve">            ОВДП (5 - річні); 13,85%; 3,24р.</v>
      </c>
      <c r="J41" s="147">
        <f t="shared" si="1"/>
        <v>52467790</v>
      </c>
      <c r="K41" s="246"/>
      <c r="L41" s="246"/>
      <c r="M41" s="246"/>
      <c r="N41" s="246"/>
      <c r="O41" s="246"/>
      <c r="P41" s="246"/>
      <c r="Q41" s="246"/>
      <c r="R41" s="246"/>
    </row>
    <row r="42" spans="1:18" ht="16">
      <c r="A42" s="145" t="s">
        <v>40</v>
      </c>
      <c r="B42" s="69">
        <v>4.4290000000000003</v>
      </c>
      <c r="C42" s="69">
        <v>0.39</v>
      </c>
      <c r="D42" s="69">
        <v>0.21</v>
      </c>
      <c r="E42" s="69">
        <v>35019299</v>
      </c>
      <c r="F42" s="145">
        <v>0</v>
      </c>
      <c r="G42" s="145">
        <v>1</v>
      </c>
      <c r="H42" s="145">
        <v>0</v>
      </c>
      <c r="I42" s="114" t="str">
        <f t="shared" si="0"/>
        <v xml:space="preserve">            ОВДП (6 - місячні); 4,429%; 0,39р.</v>
      </c>
      <c r="J42" s="147">
        <f t="shared" si="1"/>
        <v>35019299</v>
      </c>
      <c r="K42" s="246"/>
      <c r="L42" s="246"/>
      <c r="M42" s="246"/>
      <c r="N42" s="246"/>
      <c r="O42" s="246"/>
      <c r="P42" s="246"/>
      <c r="Q42" s="246"/>
      <c r="R42" s="246"/>
    </row>
    <row r="43" spans="1:18" ht="16">
      <c r="A43" s="145" t="s">
        <v>114</v>
      </c>
      <c r="B43" s="69">
        <v>15.84</v>
      </c>
      <c r="C43" s="69">
        <v>5.14</v>
      </c>
      <c r="D43" s="69">
        <v>3</v>
      </c>
      <c r="E43" s="69">
        <v>41080407</v>
      </c>
      <c r="F43" s="145">
        <v>0</v>
      </c>
      <c r="G43" s="145">
        <v>1</v>
      </c>
      <c r="H43" s="145">
        <v>0</v>
      </c>
      <c r="I43" s="114" t="str">
        <f t="shared" si="0"/>
        <v xml:space="preserve">            ОВДП (6 - річні); 15,84%; 5,14р.</v>
      </c>
      <c r="J43" s="147">
        <f t="shared" si="1"/>
        <v>41080407</v>
      </c>
      <c r="K43" s="246"/>
      <c r="L43" s="246"/>
      <c r="M43" s="246"/>
      <c r="N43" s="246"/>
      <c r="O43" s="246"/>
      <c r="P43" s="246"/>
      <c r="Q43" s="246"/>
      <c r="R43" s="246"/>
    </row>
    <row r="44" spans="1:18" ht="16">
      <c r="A44" s="145" t="s">
        <v>176</v>
      </c>
      <c r="B44" s="69">
        <v>9.3989999999999991</v>
      </c>
      <c r="C44" s="69">
        <v>5.26</v>
      </c>
      <c r="D44" s="69">
        <v>4.3499999999999996</v>
      </c>
      <c r="E44" s="69">
        <v>21481691</v>
      </c>
      <c r="F44" s="145">
        <v>0</v>
      </c>
      <c r="G44" s="145">
        <v>1</v>
      </c>
      <c r="H44" s="145">
        <v>0</v>
      </c>
      <c r="I44" s="114" t="str">
        <f t="shared" si="0"/>
        <v xml:space="preserve">            ОВДП (7 - річні); 9,399%; 5,26р.</v>
      </c>
      <c r="J44" s="147">
        <f t="shared" si="1"/>
        <v>21481691</v>
      </c>
      <c r="K44" s="246"/>
      <c r="L44" s="246"/>
      <c r="M44" s="246"/>
      <c r="N44" s="246"/>
      <c r="O44" s="246"/>
      <c r="P44" s="246"/>
      <c r="Q44" s="246"/>
      <c r="R44" s="246"/>
    </row>
    <row r="45" spans="1:18" ht="16">
      <c r="A45" s="145" t="s">
        <v>15</v>
      </c>
      <c r="B45" s="69">
        <v>13.356</v>
      </c>
      <c r="C45" s="69">
        <v>7.38</v>
      </c>
      <c r="D45" s="69">
        <v>1.0900000000000001</v>
      </c>
      <c r="E45" s="69">
        <v>17500000</v>
      </c>
      <c r="F45" s="145">
        <v>0</v>
      </c>
      <c r="G45" s="145">
        <v>1</v>
      </c>
      <c r="H45" s="145">
        <v>0</v>
      </c>
      <c r="I45" s="114" t="str">
        <f t="shared" si="0"/>
        <v xml:space="preserve">            ОВДП (8 - річні); 13,356%; 7,38р.</v>
      </c>
      <c r="J45" s="147">
        <f t="shared" si="1"/>
        <v>17500000</v>
      </c>
      <c r="K45" s="246"/>
      <c r="L45" s="246"/>
      <c r="M45" s="246"/>
      <c r="N45" s="246"/>
      <c r="O45" s="246"/>
      <c r="P45" s="246"/>
      <c r="Q45" s="246"/>
      <c r="R45" s="246"/>
    </row>
    <row r="46" spans="1:18" ht="16">
      <c r="A46" s="145" t="s">
        <v>122</v>
      </c>
      <c r="B46" s="69">
        <v>0</v>
      </c>
      <c r="C46" s="69">
        <v>0</v>
      </c>
      <c r="D46" s="69">
        <v>0</v>
      </c>
      <c r="E46" s="69">
        <v>0</v>
      </c>
      <c r="F46" s="145">
        <v>0</v>
      </c>
      <c r="G46" s="145">
        <v>1</v>
      </c>
      <c r="H46" s="145">
        <v>0</v>
      </c>
      <c r="I46" s="114" t="str">
        <f t="shared" si="0"/>
        <v xml:space="preserve">            ОВДП (9 - місячні); 0%; 0р.</v>
      </c>
      <c r="J46" s="147">
        <f t="shared" si="1"/>
        <v>0</v>
      </c>
      <c r="K46" s="246"/>
      <c r="L46" s="246"/>
      <c r="M46" s="246"/>
      <c r="N46" s="246"/>
      <c r="O46" s="246"/>
      <c r="P46" s="246"/>
      <c r="Q46" s="246"/>
      <c r="R46" s="246"/>
    </row>
    <row r="47" spans="1:18" ht="16">
      <c r="A47" s="145" t="s">
        <v>65</v>
      </c>
      <c r="B47" s="69">
        <v>12.132999999999999</v>
      </c>
      <c r="C47" s="69">
        <v>6.99</v>
      </c>
      <c r="D47" s="69">
        <v>2.75</v>
      </c>
      <c r="E47" s="69">
        <v>18000000</v>
      </c>
      <c r="F47" s="145">
        <v>0</v>
      </c>
      <c r="G47" s="145">
        <v>1</v>
      </c>
      <c r="H47" s="145">
        <v>0</v>
      </c>
      <c r="I47" s="114" t="str">
        <f t="shared" si="0"/>
        <v xml:space="preserve">            ОВДП (9 - річні); 12,133%; 6,99р.</v>
      </c>
      <c r="J47" s="147">
        <f t="shared" si="1"/>
        <v>18000000</v>
      </c>
      <c r="K47" s="246"/>
      <c r="L47" s="246"/>
      <c r="M47" s="246"/>
      <c r="N47" s="246"/>
      <c r="O47" s="246"/>
      <c r="P47" s="246"/>
      <c r="Q47" s="246"/>
      <c r="R47" s="246"/>
    </row>
    <row r="48" spans="1:18" ht="16">
      <c r="A48" s="145" t="s">
        <v>28</v>
      </c>
      <c r="B48" s="69">
        <v>0</v>
      </c>
      <c r="C48" s="69">
        <v>0</v>
      </c>
      <c r="D48" s="69">
        <v>0</v>
      </c>
      <c r="E48" s="69">
        <v>0</v>
      </c>
      <c r="F48" s="145">
        <v>0</v>
      </c>
      <c r="G48" s="145">
        <v>1</v>
      </c>
      <c r="H48" s="145">
        <v>0</v>
      </c>
      <c r="I48" s="114" t="str">
        <f t="shared" si="0"/>
        <v xml:space="preserve">            Казначейські зобов'язання; 0%; 0р.</v>
      </c>
      <c r="J48" s="147">
        <f t="shared" si="1"/>
        <v>0</v>
      </c>
      <c r="K48" s="246"/>
      <c r="L48" s="246"/>
      <c r="M48" s="246"/>
      <c r="N48" s="246"/>
      <c r="O48" s="246"/>
      <c r="P48" s="246"/>
      <c r="Q48" s="246"/>
      <c r="R48" s="246"/>
    </row>
    <row r="49" spans="1:18" ht="16">
      <c r="A49" s="145" t="s">
        <v>55</v>
      </c>
      <c r="B49" s="69">
        <v>4.08</v>
      </c>
      <c r="C49" s="69">
        <v>16.34</v>
      </c>
      <c r="D49" s="69">
        <v>10.86</v>
      </c>
      <c r="E49" s="69">
        <v>1389440948.3199999</v>
      </c>
      <c r="F49" s="145">
        <v>1</v>
      </c>
      <c r="G49" s="145">
        <v>0</v>
      </c>
      <c r="H49" s="145">
        <v>0</v>
      </c>
      <c r="I49" s="114" t="str">
        <f t="shared" si="0"/>
        <v xml:space="preserve">      Державний зовнішній борг; 4,08%; 16,34р.</v>
      </c>
      <c r="J49" s="147">
        <f t="shared" si="1"/>
        <v>1389440948.3199999</v>
      </c>
      <c r="K49" s="246"/>
      <c r="L49" s="246"/>
      <c r="M49" s="246"/>
      <c r="N49" s="246"/>
      <c r="O49" s="246"/>
      <c r="P49" s="246"/>
      <c r="Q49" s="246"/>
      <c r="R49" s="246"/>
    </row>
    <row r="50" spans="1:18" ht="16">
      <c r="A50" s="145" t="s">
        <v>205</v>
      </c>
      <c r="B50" s="69">
        <v>7.1369999999999996</v>
      </c>
      <c r="C50" s="69">
        <v>14.58</v>
      </c>
      <c r="D50" s="69">
        <v>9.83</v>
      </c>
      <c r="E50" s="69">
        <v>667356779.59000003</v>
      </c>
      <c r="F50" s="145">
        <v>0</v>
      </c>
      <c r="G50" s="145">
        <v>0</v>
      </c>
      <c r="H50" s="145">
        <v>0</v>
      </c>
      <c r="I50" s="114" t="str">
        <f t="shared" si="0"/>
        <v xml:space="preserve">         в т.ч. ОЗДП; 7,137%; 14,58р.</v>
      </c>
      <c r="J50" s="147">
        <f t="shared" si="1"/>
        <v>667356779.59000003</v>
      </c>
      <c r="K50" s="246"/>
      <c r="L50" s="246"/>
      <c r="M50" s="246"/>
      <c r="N50" s="246"/>
      <c r="O50" s="246"/>
      <c r="P50" s="246"/>
      <c r="Q50" s="246"/>
      <c r="R50" s="246"/>
    </row>
    <row r="51" spans="1:18" ht="16">
      <c r="A51" s="145" t="s">
        <v>62</v>
      </c>
      <c r="B51" s="69">
        <v>4.0590000000000002</v>
      </c>
      <c r="C51" s="69">
        <v>8.41</v>
      </c>
      <c r="D51" s="69">
        <v>3.61</v>
      </c>
      <c r="E51" s="69">
        <v>323961744.79000002</v>
      </c>
      <c r="F51" s="145">
        <v>0</v>
      </c>
      <c r="G51" s="145">
        <v>0</v>
      </c>
      <c r="H51" s="145">
        <v>2</v>
      </c>
      <c r="I51" s="114" t="str">
        <f t="shared" si="0"/>
        <v xml:space="preserve">   Гарантований борг; 4,059%; 8,41р.</v>
      </c>
      <c r="J51" s="147">
        <f t="shared" si="1"/>
        <v>323961744.79000002</v>
      </c>
      <c r="K51" s="246"/>
      <c r="L51" s="246"/>
      <c r="M51" s="246"/>
      <c r="N51" s="246"/>
      <c r="O51" s="246"/>
      <c r="P51" s="246"/>
      <c r="Q51" s="246"/>
      <c r="R51" s="246"/>
    </row>
    <row r="52" spans="1:18" ht="16">
      <c r="A52" s="145" t="s">
        <v>31</v>
      </c>
      <c r="B52" s="69">
        <v>11.364000000000001</v>
      </c>
      <c r="C52" s="69">
        <v>4.2300000000000004</v>
      </c>
      <c r="D52" s="69">
        <v>2.8</v>
      </c>
      <c r="E52" s="69">
        <v>49716259.789999999</v>
      </c>
      <c r="F52" s="145">
        <v>1</v>
      </c>
      <c r="G52" s="145">
        <v>0</v>
      </c>
      <c r="H52" s="145">
        <v>0</v>
      </c>
      <c r="I52" s="114" t="str">
        <f t="shared" si="0"/>
        <v xml:space="preserve">      Гарантований внутрішній борг; 11,364%; 4,23р.</v>
      </c>
      <c r="J52" s="147">
        <f t="shared" si="1"/>
        <v>49716259.789999999</v>
      </c>
      <c r="K52" s="246"/>
      <c r="L52" s="246"/>
      <c r="M52" s="246"/>
      <c r="N52" s="246"/>
      <c r="O52" s="246"/>
      <c r="P52" s="246"/>
      <c r="Q52" s="246"/>
      <c r="R52" s="246"/>
    </row>
    <row r="53" spans="1:18" ht="16">
      <c r="A53" s="145" t="s">
        <v>105</v>
      </c>
      <c r="B53" s="69">
        <v>10.138</v>
      </c>
      <c r="C53" s="69">
        <v>4.34</v>
      </c>
      <c r="D53" s="69">
        <v>2.54</v>
      </c>
      <c r="E53" s="69">
        <v>16928416.600000001</v>
      </c>
      <c r="F53" s="145">
        <v>0</v>
      </c>
      <c r="G53" s="145">
        <v>0</v>
      </c>
      <c r="H53" s="145">
        <v>0</v>
      </c>
      <c r="I53" s="114" t="str">
        <f t="shared" si="0"/>
        <v xml:space="preserve">         в т.ч. Облігації; 10,138%; 4,34р.</v>
      </c>
      <c r="J53" s="147">
        <f t="shared" si="1"/>
        <v>16928416.600000001</v>
      </c>
      <c r="K53" s="246"/>
      <c r="L53" s="246"/>
      <c r="M53" s="246"/>
      <c r="N53" s="246"/>
      <c r="O53" s="246"/>
      <c r="P53" s="246"/>
      <c r="Q53" s="246"/>
      <c r="R53" s="246"/>
    </row>
    <row r="54" spans="1:18" ht="16">
      <c r="A54" s="145" t="s">
        <v>72</v>
      </c>
      <c r="B54" s="69">
        <v>2.7349999999999999</v>
      </c>
      <c r="C54" s="69">
        <v>9.66</v>
      </c>
      <c r="D54" s="69">
        <v>3.75</v>
      </c>
      <c r="E54" s="69">
        <v>274245485</v>
      </c>
      <c r="F54" s="145">
        <v>1</v>
      </c>
      <c r="G54" s="145">
        <v>0</v>
      </c>
      <c r="H54" s="145">
        <v>0</v>
      </c>
      <c r="I54" s="114"/>
      <c r="J54" s="147">
        <f t="shared" si="1"/>
        <v>274245485</v>
      </c>
      <c r="K54" s="246"/>
      <c r="L54" s="246"/>
      <c r="M54" s="246"/>
      <c r="N54" s="246"/>
      <c r="O54" s="246"/>
      <c r="P54" s="246"/>
      <c r="Q54" s="246"/>
      <c r="R54" s="246"/>
    </row>
    <row r="55" spans="1:18" ht="16">
      <c r="A55" s="145" t="s">
        <v>205</v>
      </c>
      <c r="B55" s="69">
        <v>6.5880000000000001</v>
      </c>
      <c r="C55" s="69">
        <v>5.58</v>
      </c>
      <c r="D55" s="69">
        <v>5.0999999999999996</v>
      </c>
      <c r="E55" s="69">
        <v>44613722.5</v>
      </c>
      <c r="F55" s="145">
        <v>0</v>
      </c>
      <c r="G55" s="145">
        <v>0</v>
      </c>
      <c r="H55" s="145">
        <v>0</v>
      </c>
      <c r="I55" s="114"/>
      <c r="J55" s="147">
        <f t="shared" si="1"/>
        <v>44613722.5</v>
      </c>
      <c r="K55" s="246"/>
      <c r="L55" s="246"/>
      <c r="M55" s="246"/>
      <c r="N55" s="246"/>
      <c r="O55" s="246"/>
      <c r="P55" s="246"/>
      <c r="Q55" s="246"/>
      <c r="R55" s="246"/>
    </row>
    <row r="56" spans="1:18">
      <c r="B56" s="142"/>
      <c r="C56" s="142"/>
      <c r="D56" s="142"/>
      <c r="E56" s="142"/>
      <c r="F56" s="246"/>
      <c r="G56" s="246"/>
      <c r="H56" s="246"/>
      <c r="I56" s="114"/>
      <c r="J56" s="147">
        <f t="shared" si="1"/>
        <v>0</v>
      </c>
      <c r="K56" s="246"/>
      <c r="L56" s="246"/>
      <c r="M56" s="246"/>
      <c r="N56" s="246"/>
      <c r="O56" s="246"/>
      <c r="P56" s="246"/>
      <c r="Q56" s="246"/>
      <c r="R56" s="246"/>
    </row>
    <row r="57" spans="1:18">
      <c r="B57" s="142"/>
      <c r="C57" s="142"/>
      <c r="D57" s="142"/>
      <c r="E57" s="142"/>
      <c r="F57" s="246"/>
      <c r="G57" s="246"/>
      <c r="H57" s="246"/>
      <c r="I57" s="114"/>
      <c r="J57" s="147">
        <f t="shared" si="1"/>
        <v>0</v>
      </c>
      <c r="K57" s="246"/>
      <c r="L57" s="246"/>
      <c r="M57" s="246"/>
      <c r="N57" s="246"/>
      <c r="O57" s="246"/>
      <c r="P57" s="246"/>
      <c r="Q57" s="246"/>
      <c r="R57" s="246"/>
    </row>
    <row r="58" spans="1:18">
      <c r="B58" s="142"/>
      <c r="C58" s="142"/>
      <c r="D58" s="142"/>
      <c r="E58" s="142"/>
      <c r="F58" s="246"/>
      <c r="G58" s="246"/>
      <c r="H58" s="246"/>
      <c r="I58" s="114"/>
      <c r="J58" s="147">
        <f t="shared" si="1"/>
        <v>0</v>
      </c>
      <c r="K58" s="246"/>
      <c r="L58" s="246"/>
      <c r="M58" s="246"/>
      <c r="N58" s="246"/>
      <c r="O58" s="246"/>
      <c r="P58" s="246"/>
      <c r="Q58" s="246"/>
      <c r="R58" s="246"/>
    </row>
    <row r="59" spans="1:18">
      <c r="B59" s="142"/>
      <c r="C59" s="142"/>
      <c r="D59" s="142"/>
      <c r="E59" s="142"/>
      <c r="F59" s="246"/>
      <c r="G59" s="246"/>
      <c r="H59" s="246"/>
      <c r="I59" s="114"/>
      <c r="J59" s="147">
        <f t="shared" si="1"/>
        <v>0</v>
      </c>
      <c r="K59" s="246"/>
      <c r="L59" s="246"/>
      <c r="M59" s="246"/>
      <c r="N59" s="246"/>
      <c r="O59" s="246"/>
      <c r="P59" s="246"/>
      <c r="Q59" s="246"/>
      <c r="R59" s="246"/>
    </row>
    <row r="60" spans="1:18">
      <c r="B60" s="142"/>
      <c r="C60" s="142"/>
      <c r="D60" s="142"/>
      <c r="E60" s="142"/>
      <c r="F60" s="246"/>
      <c r="G60" s="246"/>
      <c r="H60" s="246"/>
      <c r="I60" s="114"/>
      <c r="J60" s="147">
        <f t="shared" si="1"/>
        <v>0</v>
      </c>
      <c r="K60" s="246"/>
      <c r="L60" s="246"/>
      <c r="M60" s="246"/>
      <c r="N60" s="246"/>
      <c r="O60" s="246"/>
      <c r="P60" s="246"/>
      <c r="Q60" s="246"/>
      <c r="R60" s="246"/>
    </row>
    <row r="61" spans="1:18">
      <c r="B61" s="142"/>
      <c r="C61" s="142"/>
      <c r="D61" s="142"/>
      <c r="E61" s="142"/>
      <c r="F61" s="246"/>
      <c r="G61" s="246"/>
      <c r="H61" s="246"/>
      <c r="I61" s="114"/>
      <c r="J61" s="147">
        <f t="shared" si="1"/>
        <v>0</v>
      </c>
      <c r="K61" s="246"/>
      <c r="L61" s="246"/>
      <c r="M61" s="246"/>
      <c r="N61" s="246"/>
      <c r="O61" s="246"/>
      <c r="P61" s="246"/>
      <c r="Q61" s="246"/>
      <c r="R61" s="246"/>
    </row>
    <row r="62" spans="1:18">
      <c r="B62" s="142"/>
      <c r="C62" s="142"/>
      <c r="D62" s="142"/>
      <c r="E62" s="142"/>
      <c r="F62" s="246"/>
      <c r="G62" s="246"/>
      <c r="H62" s="246"/>
      <c r="I62" s="114"/>
      <c r="J62" s="114"/>
      <c r="K62" s="246"/>
      <c r="L62" s="246"/>
      <c r="M62" s="246"/>
      <c r="N62" s="246"/>
      <c r="O62" s="246"/>
      <c r="P62" s="246"/>
      <c r="Q62" s="246"/>
      <c r="R62" s="246"/>
    </row>
    <row r="63" spans="1:18">
      <c r="B63" s="142"/>
      <c r="C63" s="142"/>
      <c r="D63" s="142"/>
      <c r="E63" s="142"/>
      <c r="F63" s="246"/>
      <c r="G63" s="246"/>
      <c r="H63" s="246"/>
      <c r="I63" s="114"/>
      <c r="J63" s="114"/>
      <c r="K63" s="246"/>
      <c r="L63" s="246"/>
      <c r="M63" s="246"/>
      <c r="N63" s="246"/>
      <c r="O63" s="246"/>
      <c r="P63" s="246"/>
      <c r="Q63" s="246"/>
      <c r="R63" s="246"/>
    </row>
    <row r="64" spans="1:18">
      <c r="B64" s="142"/>
      <c r="C64" s="142"/>
      <c r="D64" s="142"/>
      <c r="E64" s="142"/>
      <c r="F64" s="246"/>
      <c r="G64" s="246"/>
      <c r="H64" s="246"/>
      <c r="I64" s="114"/>
      <c r="J64" s="114"/>
      <c r="K64" s="246"/>
      <c r="L64" s="246"/>
      <c r="M64" s="246"/>
      <c r="N64" s="246"/>
      <c r="O64" s="246"/>
      <c r="P64" s="246"/>
      <c r="Q64" s="246"/>
      <c r="R64" s="246"/>
    </row>
    <row r="65" spans="2:18">
      <c r="B65" s="142"/>
      <c r="C65" s="142"/>
      <c r="D65" s="142"/>
      <c r="E65" s="142"/>
      <c r="F65" s="246"/>
      <c r="G65" s="246"/>
      <c r="H65" s="246"/>
      <c r="I65" s="114"/>
      <c r="J65" s="114"/>
      <c r="K65" s="246"/>
      <c r="L65" s="246"/>
      <c r="M65" s="246"/>
      <c r="N65" s="246"/>
      <c r="O65" s="246"/>
      <c r="P65" s="246"/>
      <c r="Q65" s="246"/>
      <c r="R65" s="246"/>
    </row>
    <row r="66" spans="2:18">
      <c r="B66" s="142"/>
      <c r="C66" s="142"/>
      <c r="D66" s="142"/>
      <c r="E66" s="142"/>
      <c r="F66" s="246"/>
      <c r="G66" s="246"/>
      <c r="H66" s="246"/>
      <c r="I66" s="114"/>
      <c r="J66" s="114"/>
      <c r="K66" s="246"/>
      <c r="L66" s="246"/>
      <c r="M66" s="246"/>
      <c r="N66" s="246"/>
      <c r="O66" s="246"/>
      <c r="P66" s="246"/>
      <c r="Q66" s="246"/>
      <c r="R66" s="246"/>
    </row>
    <row r="67" spans="2:18">
      <c r="B67" s="142"/>
      <c r="C67" s="142"/>
      <c r="D67" s="142"/>
      <c r="E67" s="142"/>
      <c r="F67" s="246"/>
      <c r="G67" s="246"/>
      <c r="H67" s="246"/>
      <c r="I67" s="114"/>
      <c r="J67" s="114"/>
      <c r="K67" s="246"/>
      <c r="L67" s="246"/>
      <c r="M67" s="246"/>
      <c r="N67" s="246"/>
      <c r="O67" s="246"/>
      <c r="P67" s="246"/>
      <c r="Q67" s="246"/>
      <c r="R67" s="246"/>
    </row>
    <row r="68" spans="2:18">
      <c r="B68" s="142"/>
      <c r="C68" s="142"/>
      <c r="D68" s="142"/>
      <c r="E68" s="142"/>
      <c r="F68" s="246"/>
      <c r="G68" s="246"/>
      <c r="H68" s="246"/>
      <c r="I68" s="114"/>
      <c r="J68" s="114"/>
      <c r="K68" s="246"/>
      <c r="L68" s="246"/>
      <c r="M68" s="246"/>
      <c r="N68" s="246"/>
      <c r="O68" s="246"/>
      <c r="P68" s="246"/>
      <c r="Q68" s="246"/>
      <c r="R68" s="246"/>
    </row>
    <row r="69" spans="2:18">
      <c r="B69" s="142"/>
      <c r="C69" s="142"/>
      <c r="D69" s="142"/>
      <c r="E69" s="142"/>
      <c r="F69" s="246"/>
      <c r="G69" s="246"/>
      <c r="H69" s="246"/>
      <c r="I69" s="114"/>
      <c r="J69" s="114"/>
      <c r="K69" s="246"/>
      <c r="L69" s="246"/>
      <c r="M69" s="246"/>
      <c r="N69" s="246"/>
      <c r="O69" s="246"/>
      <c r="P69" s="246"/>
      <c r="Q69" s="246"/>
      <c r="R69" s="246"/>
    </row>
    <row r="70" spans="2:18">
      <c r="B70" s="142"/>
      <c r="C70" s="142"/>
      <c r="D70" s="142"/>
      <c r="E70" s="142"/>
      <c r="F70" s="246"/>
      <c r="G70" s="246"/>
      <c r="H70" s="246"/>
      <c r="I70" s="114"/>
      <c r="J70" s="114"/>
      <c r="K70" s="246"/>
      <c r="L70" s="246"/>
      <c r="M70" s="246"/>
      <c r="N70" s="246"/>
      <c r="O70" s="246"/>
      <c r="P70" s="246"/>
      <c r="Q70" s="246"/>
      <c r="R70" s="246"/>
    </row>
    <row r="71" spans="2:18">
      <c r="B71" s="142"/>
      <c r="C71" s="142"/>
      <c r="D71" s="142"/>
      <c r="E71" s="142"/>
      <c r="F71" s="246"/>
      <c r="G71" s="246"/>
      <c r="H71" s="246"/>
      <c r="I71" s="114"/>
      <c r="J71" s="114"/>
      <c r="K71" s="246"/>
      <c r="L71" s="246"/>
      <c r="M71" s="246"/>
      <c r="N71" s="246"/>
      <c r="O71" s="246"/>
      <c r="P71" s="246"/>
      <c r="Q71" s="246"/>
      <c r="R71" s="246"/>
    </row>
    <row r="72" spans="2:18">
      <c r="B72" s="142"/>
      <c r="C72" s="142"/>
      <c r="D72" s="142"/>
      <c r="E72" s="142"/>
      <c r="F72" s="246"/>
      <c r="G72" s="246"/>
      <c r="H72" s="246"/>
      <c r="I72" s="114"/>
      <c r="J72" s="114"/>
      <c r="K72" s="246"/>
      <c r="L72" s="246"/>
      <c r="M72" s="246"/>
      <c r="N72" s="246"/>
      <c r="O72" s="246"/>
      <c r="P72" s="246"/>
      <c r="Q72" s="246"/>
      <c r="R72" s="246"/>
    </row>
    <row r="73" spans="2:18">
      <c r="B73" s="142"/>
      <c r="C73" s="142"/>
      <c r="D73" s="142"/>
      <c r="E73" s="142"/>
      <c r="F73" s="246"/>
      <c r="G73" s="246"/>
      <c r="H73" s="246"/>
      <c r="I73" s="114"/>
      <c r="J73" s="114"/>
      <c r="K73" s="246"/>
      <c r="L73" s="246"/>
      <c r="M73" s="246"/>
      <c r="N73" s="246"/>
      <c r="O73" s="246"/>
      <c r="P73" s="246"/>
      <c r="Q73" s="246"/>
      <c r="R73" s="246"/>
    </row>
    <row r="74" spans="2:18">
      <c r="B74" s="142"/>
      <c r="C74" s="142"/>
      <c r="D74" s="142"/>
      <c r="E74" s="142"/>
      <c r="F74" s="246"/>
      <c r="G74" s="246"/>
      <c r="H74" s="246"/>
      <c r="I74" s="114"/>
      <c r="J74" s="114"/>
      <c r="K74" s="246"/>
      <c r="L74" s="246"/>
      <c r="M74" s="246"/>
      <c r="N74" s="246"/>
      <c r="O74" s="246"/>
      <c r="P74" s="246"/>
      <c r="Q74" s="246"/>
      <c r="R74" s="246"/>
    </row>
    <row r="75" spans="2:18">
      <c r="B75" s="142"/>
      <c r="C75" s="142"/>
      <c r="D75" s="142"/>
      <c r="E75" s="142"/>
      <c r="F75" s="246"/>
      <c r="G75" s="246"/>
      <c r="H75" s="246"/>
      <c r="I75" s="114"/>
      <c r="J75" s="114"/>
      <c r="K75" s="246"/>
      <c r="L75" s="246"/>
      <c r="M75" s="246"/>
      <c r="N75" s="246"/>
      <c r="O75" s="246"/>
      <c r="P75" s="246"/>
      <c r="Q75" s="246"/>
      <c r="R75" s="246"/>
    </row>
    <row r="76" spans="2:18">
      <c r="B76" s="142"/>
      <c r="C76" s="142"/>
      <c r="D76" s="142"/>
      <c r="E76" s="142"/>
      <c r="F76" s="246"/>
      <c r="G76" s="246"/>
      <c r="H76" s="246"/>
      <c r="I76" s="114"/>
      <c r="J76" s="114"/>
      <c r="K76" s="246"/>
      <c r="L76" s="246"/>
      <c r="M76" s="246"/>
      <c r="N76" s="246"/>
      <c r="O76" s="246"/>
      <c r="P76" s="246"/>
      <c r="Q76" s="246"/>
      <c r="R76" s="246"/>
    </row>
    <row r="77" spans="2:18">
      <c r="B77" s="142"/>
      <c r="C77" s="142"/>
      <c r="D77" s="142"/>
      <c r="E77" s="142"/>
      <c r="F77" s="246"/>
      <c r="G77" s="246"/>
      <c r="H77" s="246"/>
      <c r="I77" s="114"/>
      <c r="J77" s="114"/>
      <c r="K77" s="246"/>
      <c r="L77" s="246"/>
      <c r="M77" s="246"/>
      <c r="N77" s="246"/>
      <c r="O77" s="246"/>
      <c r="P77" s="246"/>
      <c r="Q77" s="246"/>
      <c r="R77" s="246"/>
    </row>
    <row r="78" spans="2:18">
      <c r="B78" s="142"/>
      <c r="C78" s="142"/>
      <c r="D78" s="142"/>
      <c r="E78" s="142"/>
      <c r="F78" s="246"/>
      <c r="G78" s="246"/>
      <c r="H78" s="246"/>
      <c r="I78" s="114"/>
      <c r="J78" s="114"/>
      <c r="K78" s="246"/>
      <c r="L78" s="246"/>
      <c r="M78" s="246"/>
      <c r="N78" s="246"/>
      <c r="O78" s="246"/>
      <c r="P78" s="246"/>
      <c r="Q78" s="246"/>
      <c r="R78" s="246"/>
    </row>
    <row r="79" spans="2:18">
      <c r="B79" s="142"/>
      <c r="C79" s="142"/>
      <c r="D79" s="142"/>
      <c r="E79" s="142"/>
      <c r="F79" s="246"/>
      <c r="G79" s="246"/>
      <c r="H79" s="246"/>
      <c r="I79" s="114"/>
      <c r="J79" s="114"/>
      <c r="K79" s="246"/>
      <c r="L79" s="246"/>
      <c r="M79" s="246"/>
      <c r="N79" s="246"/>
      <c r="O79" s="246"/>
      <c r="P79" s="246"/>
      <c r="Q79" s="246"/>
      <c r="R79" s="246"/>
    </row>
    <row r="80" spans="2:18">
      <c r="B80" s="142"/>
      <c r="C80" s="142"/>
      <c r="D80" s="142"/>
      <c r="E80" s="142"/>
      <c r="F80" s="246"/>
      <c r="G80" s="246"/>
      <c r="H80" s="246"/>
      <c r="I80" s="114"/>
      <c r="J80" s="114"/>
      <c r="K80" s="246"/>
      <c r="L80" s="246"/>
      <c r="M80" s="246"/>
      <c r="N80" s="246"/>
      <c r="O80" s="246"/>
      <c r="P80" s="246"/>
      <c r="Q80" s="246"/>
      <c r="R80" s="246"/>
    </row>
    <row r="81" spans="2:18">
      <c r="B81" s="142"/>
      <c r="C81" s="142"/>
      <c r="D81" s="142"/>
      <c r="E81" s="142"/>
      <c r="F81" s="246"/>
      <c r="G81" s="246"/>
      <c r="H81" s="246"/>
      <c r="I81" s="114"/>
      <c r="J81" s="114"/>
      <c r="K81" s="246"/>
      <c r="L81" s="246"/>
      <c r="M81" s="246"/>
      <c r="N81" s="246"/>
      <c r="O81" s="246"/>
      <c r="P81" s="246"/>
      <c r="Q81" s="246"/>
      <c r="R81" s="246"/>
    </row>
    <row r="82" spans="2:18">
      <c r="B82" s="142"/>
      <c r="C82" s="142"/>
      <c r="D82" s="142"/>
      <c r="E82" s="142"/>
      <c r="F82" s="246"/>
      <c r="G82" s="246"/>
      <c r="H82" s="246"/>
      <c r="I82" s="114"/>
      <c r="J82" s="114"/>
      <c r="K82" s="246"/>
      <c r="L82" s="246"/>
      <c r="M82" s="246"/>
      <c r="N82" s="246"/>
      <c r="O82" s="246"/>
      <c r="P82" s="246"/>
      <c r="Q82" s="246"/>
      <c r="R82" s="246"/>
    </row>
    <row r="83" spans="2:18">
      <c r="B83" s="142"/>
      <c r="C83" s="142"/>
      <c r="D83" s="142"/>
      <c r="E83" s="142"/>
      <c r="F83" s="246"/>
      <c r="G83" s="246"/>
      <c r="H83" s="246"/>
      <c r="I83" s="114"/>
      <c r="J83" s="114"/>
      <c r="K83" s="246"/>
      <c r="L83" s="246"/>
      <c r="M83" s="246"/>
      <c r="N83" s="246"/>
      <c r="O83" s="246"/>
      <c r="P83" s="246"/>
      <c r="Q83" s="246"/>
      <c r="R83" s="246"/>
    </row>
    <row r="84" spans="2:18">
      <c r="B84" s="142"/>
      <c r="C84" s="142"/>
      <c r="D84" s="142"/>
      <c r="E84" s="142"/>
      <c r="F84" s="246"/>
      <c r="G84" s="246"/>
      <c r="H84" s="246"/>
      <c r="I84" s="114"/>
      <c r="J84" s="114"/>
      <c r="K84" s="246"/>
      <c r="L84" s="246"/>
      <c r="M84" s="246"/>
      <c r="N84" s="246"/>
      <c r="O84" s="246"/>
      <c r="P84" s="246"/>
      <c r="Q84" s="246"/>
      <c r="R84" s="246"/>
    </row>
    <row r="85" spans="2:18">
      <c r="B85" s="142"/>
      <c r="C85" s="142"/>
      <c r="D85" s="142"/>
      <c r="E85" s="142"/>
      <c r="F85" s="246"/>
      <c r="G85" s="246"/>
      <c r="H85" s="246"/>
      <c r="I85" s="114"/>
      <c r="J85" s="114"/>
      <c r="K85" s="246"/>
      <c r="L85" s="246"/>
      <c r="M85" s="246"/>
      <c r="N85" s="246"/>
      <c r="O85" s="246"/>
      <c r="P85" s="246"/>
      <c r="Q85" s="246"/>
      <c r="R85" s="246"/>
    </row>
    <row r="86" spans="2:18">
      <c r="B86" s="142"/>
      <c r="C86" s="142"/>
      <c r="D86" s="142"/>
      <c r="E86" s="142"/>
      <c r="F86" s="246"/>
      <c r="G86" s="246"/>
      <c r="H86" s="246"/>
      <c r="I86" s="114"/>
      <c r="J86" s="114"/>
      <c r="K86" s="246"/>
      <c r="L86" s="246"/>
      <c r="M86" s="246"/>
      <c r="N86" s="246"/>
      <c r="O86" s="246"/>
      <c r="P86" s="246"/>
      <c r="Q86" s="246"/>
      <c r="R86" s="246"/>
    </row>
    <row r="87" spans="2:18">
      <c r="B87" s="142"/>
      <c r="C87" s="142"/>
      <c r="D87" s="142"/>
      <c r="E87" s="142"/>
      <c r="F87" s="246"/>
      <c r="G87" s="246"/>
      <c r="H87" s="246"/>
      <c r="I87" s="114"/>
      <c r="J87" s="114"/>
      <c r="K87" s="246"/>
      <c r="L87" s="246"/>
      <c r="M87" s="246"/>
      <c r="N87" s="246"/>
      <c r="O87" s="246"/>
      <c r="P87" s="246"/>
      <c r="Q87" s="246"/>
      <c r="R87" s="246"/>
    </row>
    <row r="88" spans="2:18">
      <c r="B88" s="142"/>
      <c r="C88" s="142"/>
      <c r="D88" s="142"/>
      <c r="E88" s="142"/>
      <c r="F88" s="246"/>
      <c r="G88" s="246"/>
      <c r="H88" s="246"/>
      <c r="I88" s="114"/>
      <c r="J88" s="114"/>
      <c r="K88" s="246"/>
      <c r="L88" s="246"/>
      <c r="M88" s="246"/>
      <c r="N88" s="246"/>
      <c r="O88" s="246"/>
      <c r="P88" s="246"/>
      <c r="Q88" s="246"/>
      <c r="R88" s="246"/>
    </row>
    <row r="89" spans="2:18">
      <c r="B89" s="142"/>
      <c r="C89" s="142"/>
      <c r="D89" s="142"/>
      <c r="E89" s="142"/>
      <c r="F89" s="246"/>
      <c r="G89" s="246"/>
      <c r="H89" s="246"/>
      <c r="I89" s="114"/>
      <c r="J89" s="114"/>
      <c r="K89" s="246"/>
      <c r="L89" s="246"/>
      <c r="M89" s="246"/>
      <c r="N89" s="246"/>
      <c r="O89" s="246"/>
      <c r="P89" s="246"/>
      <c r="Q89" s="246"/>
      <c r="R89" s="246"/>
    </row>
    <row r="90" spans="2:18">
      <c r="B90" s="142"/>
      <c r="C90" s="142"/>
      <c r="D90" s="142"/>
      <c r="E90" s="142"/>
      <c r="F90" s="246"/>
      <c r="G90" s="246"/>
      <c r="H90" s="246"/>
      <c r="I90" s="114"/>
      <c r="J90" s="114"/>
      <c r="K90" s="246"/>
      <c r="L90" s="246"/>
      <c r="M90" s="246"/>
      <c r="N90" s="246"/>
      <c r="O90" s="246"/>
      <c r="P90" s="246"/>
      <c r="Q90" s="246"/>
      <c r="R90" s="246"/>
    </row>
    <row r="91" spans="2:18">
      <c r="B91" s="142"/>
      <c r="C91" s="142"/>
      <c r="D91" s="142"/>
      <c r="E91" s="142"/>
      <c r="F91" s="246"/>
      <c r="G91" s="246"/>
      <c r="H91" s="246"/>
      <c r="I91" s="114"/>
      <c r="J91" s="114"/>
      <c r="K91" s="246"/>
      <c r="L91" s="246"/>
      <c r="M91" s="246"/>
      <c r="N91" s="246"/>
      <c r="O91" s="246"/>
      <c r="P91" s="246"/>
      <c r="Q91" s="246"/>
      <c r="R91" s="246"/>
    </row>
    <row r="92" spans="2:18">
      <c r="B92" s="142"/>
      <c r="C92" s="142"/>
      <c r="D92" s="142"/>
      <c r="E92" s="142"/>
      <c r="F92" s="246"/>
      <c r="G92" s="246"/>
      <c r="H92" s="246"/>
      <c r="I92" s="114"/>
      <c r="J92" s="114"/>
      <c r="K92" s="246"/>
      <c r="L92" s="246"/>
      <c r="M92" s="246"/>
      <c r="N92" s="246"/>
      <c r="O92" s="246"/>
      <c r="P92" s="246"/>
      <c r="Q92" s="246"/>
      <c r="R92" s="246"/>
    </row>
    <row r="93" spans="2:18">
      <c r="B93" s="142"/>
      <c r="C93" s="142"/>
      <c r="D93" s="142"/>
      <c r="E93" s="142"/>
      <c r="F93" s="246"/>
      <c r="G93" s="246"/>
      <c r="H93" s="246"/>
      <c r="I93" s="114"/>
      <c r="J93" s="114"/>
      <c r="K93" s="246"/>
      <c r="L93" s="246"/>
      <c r="M93" s="246"/>
      <c r="N93" s="246"/>
      <c r="O93" s="246"/>
      <c r="P93" s="246"/>
      <c r="Q93" s="246"/>
      <c r="R93" s="246"/>
    </row>
    <row r="94" spans="2:18">
      <c r="B94" s="142"/>
      <c r="C94" s="142"/>
      <c r="D94" s="142"/>
      <c r="E94" s="142"/>
      <c r="F94" s="246"/>
      <c r="G94" s="246"/>
      <c r="H94" s="246"/>
      <c r="I94" s="114"/>
      <c r="J94" s="114"/>
      <c r="K94" s="246"/>
      <c r="L94" s="246"/>
      <c r="M94" s="246"/>
      <c r="N94" s="246"/>
      <c r="O94" s="246"/>
      <c r="P94" s="246"/>
      <c r="Q94" s="246"/>
      <c r="R94" s="246"/>
    </row>
    <row r="95" spans="2:18">
      <c r="B95" s="142"/>
      <c r="C95" s="142"/>
      <c r="D95" s="142"/>
      <c r="E95" s="142"/>
      <c r="F95" s="246"/>
      <c r="G95" s="246"/>
      <c r="H95" s="246"/>
      <c r="I95" s="114"/>
      <c r="J95" s="114"/>
      <c r="K95" s="246"/>
      <c r="L95" s="246"/>
      <c r="M95" s="246"/>
      <c r="N95" s="246"/>
      <c r="O95" s="246"/>
      <c r="P95" s="246"/>
      <c r="Q95" s="246"/>
      <c r="R95" s="246"/>
    </row>
    <row r="96" spans="2:18">
      <c r="B96" s="142"/>
      <c r="C96" s="142"/>
      <c r="D96" s="142"/>
      <c r="E96" s="142"/>
      <c r="F96" s="246"/>
      <c r="G96" s="246"/>
      <c r="H96" s="246"/>
      <c r="I96" s="114"/>
      <c r="J96" s="114"/>
      <c r="K96" s="246"/>
      <c r="L96" s="246"/>
      <c r="M96" s="246"/>
      <c r="N96" s="246"/>
      <c r="O96" s="246"/>
      <c r="P96" s="246"/>
      <c r="Q96" s="246"/>
      <c r="R96" s="246"/>
    </row>
    <row r="97" spans="2:18">
      <c r="B97" s="142"/>
      <c r="C97" s="142"/>
      <c r="D97" s="142"/>
      <c r="E97" s="142"/>
      <c r="F97" s="246"/>
      <c r="G97" s="246"/>
      <c r="H97" s="246"/>
      <c r="I97" s="114"/>
      <c r="J97" s="114"/>
      <c r="K97" s="246"/>
      <c r="L97" s="246"/>
      <c r="M97" s="246"/>
      <c r="N97" s="246"/>
      <c r="O97" s="246"/>
      <c r="P97" s="246"/>
      <c r="Q97" s="246"/>
      <c r="R97" s="246"/>
    </row>
    <row r="98" spans="2:18">
      <c r="B98" s="142"/>
      <c r="C98" s="142"/>
      <c r="D98" s="142"/>
      <c r="E98" s="142"/>
      <c r="F98" s="246"/>
      <c r="G98" s="246"/>
      <c r="H98" s="246"/>
      <c r="I98" s="114"/>
      <c r="J98" s="114"/>
      <c r="K98" s="246"/>
      <c r="L98" s="246"/>
      <c r="M98" s="246"/>
      <c r="N98" s="246"/>
      <c r="O98" s="246"/>
      <c r="P98" s="246"/>
      <c r="Q98" s="246"/>
      <c r="R98" s="246"/>
    </row>
    <row r="99" spans="2:18">
      <c r="B99" s="142"/>
      <c r="C99" s="142"/>
      <c r="D99" s="142"/>
      <c r="E99" s="142"/>
      <c r="F99" s="246"/>
      <c r="G99" s="246"/>
      <c r="H99" s="246"/>
      <c r="I99" s="114"/>
      <c r="J99" s="114"/>
      <c r="K99" s="246"/>
      <c r="L99" s="246"/>
      <c r="M99" s="246"/>
      <c r="N99" s="246"/>
      <c r="O99" s="246"/>
      <c r="P99" s="246"/>
      <c r="Q99" s="246"/>
      <c r="R99" s="246"/>
    </row>
    <row r="100" spans="2:18">
      <c r="B100" s="142"/>
      <c r="C100" s="142"/>
      <c r="D100" s="142"/>
      <c r="E100" s="142"/>
      <c r="F100" s="246"/>
      <c r="G100" s="246"/>
      <c r="H100" s="246"/>
      <c r="I100" s="114"/>
      <c r="J100" s="114"/>
      <c r="K100" s="246"/>
      <c r="L100" s="246"/>
      <c r="M100" s="246"/>
      <c r="N100" s="246"/>
      <c r="O100" s="246"/>
      <c r="P100" s="246"/>
      <c r="Q100" s="246"/>
      <c r="R100" s="246"/>
    </row>
    <row r="101" spans="2:18">
      <c r="B101" s="142"/>
      <c r="C101" s="142"/>
      <c r="D101" s="142"/>
      <c r="E101" s="142"/>
      <c r="F101" s="246"/>
      <c r="G101" s="246"/>
      <c r="H101" s="246"/>
      <c r="I101" s="114"/>
      <c r="J101" s="114"/>
      <c r="K101" s="246"/>
      <c r="L101" s="246"/>
      <c r="M101" s="246"/>
      <c r="N101" s="246"/>
      <c r="O101" s="246"/>
      <c r="P101" s="246"/>
      <c r="Q101" s="246"/>
      <c r="R101" s="246"/>
    </row>
    <row r="102" spans="2:18">
      <c r="B102" s="142"/>
      <c r="C102" s="142"/>
      <c r="D102" s="142"/>
      <c r="E102" s="142"/>
      <c r="F102" s="246"/>
      <c r="G102" s="246"/>
      <c r="H102" s="246"/>
      <c r="I102" s="114"/>
      <c r="J102" s="114"/>
      <c r="K102" s="246"/>
      <c r="L102" s="246"/>
      <c r="M102" s="246"/>
      <c r="N102" s="246"/>
      <c r="O102" s="246"/>
      <c r="P102" s="246"/>
      <c r="Q102" s="246"/>
      <c r="R102" s="246"/>
    </row>
    <row r="103" spans="2:18">
      <c r="B103" s="142"/>
      <c r="C103" s="142"/>
      <c r="D103" s="142"/>
      <c r="E103" s="142"/>
      <c r="F103" s="246"/>
      <c r="G103" s="246"/>
      <c r="H103" s="246"/>
      <c r="I103" s="114"/>
      <c r="J103" s="114"/>
      <c r="K103" s="246"/>
      <c r="L103" s="246"/>
      <c r="M103" s="246"/>
      <c r="N103" s="246"/>
      <c r="O103" s="246"/>
      <c r="P103" s="246"/>
      <c r="Q103" s="246"/>
      <c r="R103" s="246"/>
    </row>
    <row r="104" spans="2:18">
      <c r="B104" s="142"/>
      <c r="C104" s="142"/>
      <c r="D104" s="142"/>
      <c r="E104" s="142"/>
      <c r="F104" s="246"/>
      <c r="G104" s="246"/>
      <c r="H104" s="246"/>
      <c r="I104" s="114"/>
      <c r="J104" s="114"/>
      <c r="K104" s="246"/>
      <c r="L104" s="246"/>
      <c r="M104" s="246"/>
      <c r="N104" s="246"/>
      <c r="O104" s="246"/>
      <c r="P104" s="246"/>
      <c r="Q104" s="246"/>
      <c r="R104" s="246"/>
    </row>
    <row r="105" spans="2:18">
      <c r="B105" s="142"/>
      <c r="C105" s="142"/>
      <c r="D105" s="142"/>
      <c r="E105" s="142"/>
      <c r="F105" s="246"/>
      <c r="G105" s="246"/>
      <c r="H105" s="246"/>
      <c r="I105" s="114"/>
      <c r="J105" s="114"/>
      <c r="K105" s="246"/>
      <c r="L105" s="246"/>
      <c r="M105" s="246"/>
      <c r="N105" s="246"/>
      <c r="O105" s="246"/>
      <c r="P105" s="246"/>
      <c r="Q105" s="246"/>
      <c r="R105" s="246"/>
    </row>
    <row r="106" spans="2:18">
      <c r="B106" s="142"/>
      <c r="C106" s="142"/>
      <c r="D106" s="142"/>
      <c r="E106" s="142"/>
      <c r="F106" s="246"/>
      <c r="G106" s="246"/>
      <c r="H106" s="246"/>
      <c r="I106" s="114"/>
      <c r="J106" s="114"/>
      <c r="K106" s="246"/>
      <c r="L106" s="246"/>
      <c r="M106" s="246"/>
      <c r="N106" s="246"/>
      <c r="O106" s="246"/>
      <c r="P106" s="246"/>
      <c r="Q106" s="246"/>
      <c r="R106" s="246"/>
    </row>
    <row r="107" spans="2:18">
      <c r="B107" s="142"/>
      <c r="C107" s="142"/>
      <c r="D107" s="142"/>
      <c r="E107" s="142"/>
      <c r="F107" s="246"/>
      <c r="G107" s="246"/>
      <c r="H107" s="246"/>
      <c r="I107" s="114"/>
      <c r="J107" s="114"/>
      <c r="K107" s="246"/>
      <c r="L107" s="246"/>
      <c r="M107" s="246"/>
      <c r="N107" s="246"/>
      <c r="O107" s="246"/>
      <c r="P107" s="246"/>
      <c r="Q107" s="246"/>
      <c r="R107" s="246"/>
    </row>
    <row r="108" spans="2:18">
      <c r="B108" s="142"/>
      <c r="C108" s="142"/>
      <c r="D108" s="142"/>
      <c r="E108" s="142"/>
      <c r="F108" s="246"/>
      <c r="G108" s="246"/>
      <c r="H108" s="246"/>
      <c r="I108" s="114"/>
      <c r="J108" s="114"/>
      <c r="K108" s="246"/>
      <c r="L108" s="246"/>
      <c r="M108" s="246"/>
      <c r="N108" s="246"/>
      <c r="O108" s="246"/>
      <c r="P108" s="246"/>
      <c r="Q108" s="246"/>
      <c r="R108" s="246"/>
    </row>
    <row r="109" spans="2:18">
      <c r="B109" s="142"/>
      <c r="C109" s="142"/>
      <c r="D109" s="142"/>
      <c r="E109" s="142"/>
      <c r="F109" s="246"/>
      <c r="G109" s="246"/>
      <c r="H109" s="246"/>
      <c r="I109" s="114"/>
      <c r="J109" s="114"/>
      <c r="K109" s="246"/>
      <c r="L109" s="246"/>
      <c r="M109" s="246"/>
      <c r="N109" s="246"/>
      <c r="O109" s="246"/>
      <c r="P109" s="246"/>
      <c r="Q109" s="246"/>
      <c r="R109" s="246"/>
    </row>
    <row r="110" spans="2:18">
      <c r="B110" s="142"/>
      <c r="C110" s="142"/>
      <c r="D110" s="142"/>
      <c r="E110" s="142"/>
      <c r="F110" s="246"/>
      <c r="G110" s="246"/>
      <c r="H110" s="246"/>
      <c r="I110" s="114"/>
      <c r="J110" s="114"/>
      <c r="K110" s="246"/>
      <c r="L110" s="246"/>
      <c r="M110" s="246"/>
      <c r="N110" s="246"/>
      <c r="O110" s="246"/>
      <c r="P110" s="246"/>
      <c r="Q110" s="246"/>
      <c r="R110" s="246"/>
    </row>
    <row r="111" spans="2:18">
      <c r="B111" s="142"/>
      <c r="C111" s="142"/>
      <c r="D111" s="142"/>
      <c r="E111" s="142"/>
      <c r="F111" s="246"/>
      <c r="G111" s="246"/>
      <c r="H111" s="246"/>
      <c r="I111" s="114"/>
      <c r="J111" s="114"/>
      <c r="K111" s="246"/>
      <c r="L111" s="246"/>
      <c r="M111" s="246"/>
      <c r="N111" s="246"/>
      <c r="O111" s="246"/>
      <c r="P111" s="246"/>
      <c r="Q111" s="246"/>
      <c r="R111" s="246"/>
    </row>
    <row r="112" spans="2:18">
      <c r="B112" s="142"/>
      <c r="C112" s="142"/>
      <c r="D112" s="142"/>
      <c r="E112" s="142"/>
      <c r="F112" s="246"/>
      <c r="G112" s="246"/>
      <c r="H112" s="246"/>
      <c r="I112" s="114"/>
      <c r="J112" s="114"/>
      <c r="K112" s="246"/>
      <c r="L112" s="246"/>
      <c r="M112" s="246"/>
      <c r="N112" s="246"/>
      <c r="O112" s="246"/>
      <c r="P112" s="246"/>
      <c r="Q112" s="246"/>
      <c r="R112" s="246"/>
    </row>
    <row r="113" spans="2:18">
      <c r="B113" s="142"/>
      <c r="C113" s="142"/>
      <c r="D113" s="142"/>
      <c r="E113" s="142"/>
      <c r="F113" s="246"/>
      <c r="G113" s="246"/>
      <c r="H113" s="246"/>
      <c r="I113" s="114"/>
      <c r="J113" s="114"/>
      <c r="K113" s="246"/>
      <c r="L113" s="246"/>
      <c r="M113" s="246"/>
      <c r="N113" s="246"/>
      <c r="O113" s="246"/>
      <c r="P113" s="246"/>
      <c r="Q113" s="246"/>
      <c r="R113" s="246"/>
    </row>
    <row r="114" spans="2:18">
      <c r="B114" s="142"/>
      <c r="C114" s="142"/>
      <c r="D114" s="142"/>
      <c r="E114" s="142"/>
      <c r="F114" s="246"/>
      <c r="G114" s="246"/>
      <c r="H114" s="246"/>
      <c r="I114" s="114"/>
      <c r="J114" s="114"/>
      <c r="K114" s="246"/>
      <c r="L114" s="246"/>
      <c r="M114" s="246"/>
      <c r="N114" s="246"/>
      <c r="O114" s="246"/>
      <c r="P114" s="246"/>
      <c r="Q114" s="246"/>
      <c r="R114" s="246"/>
    </row>
    <row r="115" spans="2:18">
      <c r="B115" s="142"/>
      <c r="C115" s="142"/>
      <c r="D115" s="142"/>
      <c r="E115" s="142"/>
      <c r="F115" s="246"/>
      <c r="G115" s="246"/>
      <c r="H115" s="246"/>
      <c r="I115" s="114"/>
      <c r="J115" s="114"/>
      <c r="K115" s="246"/>
      <c r="L115" s="246"/>
      <c r="M115" s="246"/>
      <c r="N115" s="246"/>
      <c r="O115" s="246"/>
      <c r="P115" s="246"/>
      <c r="Q115" s="246"/>
      <c r="R115" s="246"/>
    </row>
    <row r="116" spans="2:18">
      <c r="B116" s="142"/>
      <c r="C116" s="142"/>
      <c r="D116" s="142"/>
      <c r="E116" s="142"/>
      <c r="F116" s="246"/>
      <c r="G116" s="246"/>
      <c r="H116" s="246"/>
      <c r="I116" s="114"/>
      <c r="J116" s="114"/>
      <c r="K116" s="246"/>
      <c r="L116" s="246"/>
      <c r="M116" s="246"/>
      <c r="N116" s="246"/>
      <c r="O116" s="246"/>
      <c r="P116" s="246"/>
      <c r="Q116" s="246"/>
      <c r="R116" s="246"/>
    </row>
    <row r="117" spans="2:18">
      <c r="B117" s="142"/>
      <c r="C117" s="142"/>
      <c r="D117" s="142"/>
      <c r="E117" s="142"/>
      <c r="F117" s="246"/>
      <c r="G117" s="246"/>
      <c r="H117" s="246"/>
      <c r="I117" s="114"/>
      <c r="J117" s="114"/>
      <c r="K117" s="246"/>
      <c r="L117" s="246"/>
      <c r="M117" s="246"/>
      <c r="N117" s="246"/>
      <c r="O117" s="246"/>
      <c r="P117" s="246"/>
      <c r="Q117" s="246"/>
      <c r="R117" s="246"/>
    </row>
    <row r="118" spans="2:18">
      <c r="B118" s="142"/>
      <c r="C118" s="142"/>
      <c r="D118" s="142"/>
      <c r="E118" s="142"/>
      <c r="F118" s="246"/>
      <c r="G118" s="246"/>
      <c r="H118" s="246"/>
      <c r="I118" s="114"/>
      <c r="J118" s="114"/>
      <c r="K118" s="246"/>
      <c r="L118" s="246"/>
      <c r="M118" s="246"/>
      <c r="N118" s="246"/>
      <c r="O118" s="246"/>
      <c r="P118" s="246"/>
      <c r="Q118" s="246"/>
      <c r="R118" s="246"/>
    </row>
    <row r="119" spans="2:18">
      <c r="B119" s="142"/>
      <c r="C119" s="142"/>
      <c r="D119" s="142"/>
      <c r="E119" s="142"/>
      <c r="F119" s="246"/>
      <c r="G119" s="246"/>
      <c r="H119" s="246"/>
      <c r="I119" s="114"/>
      <c r="J119" s="114"/>
      <c r="K119" s="246"/>
      <c r="L119" s="246"/>
      <c r="M119" s="246"/>
      <c r="N119" s="246"/>
      <c r="O119" s="246"/>
      <c r="P119" s="246"/>
      <c r="Q119" s="246"/>
      <c r="R119" s="246"/>
    </row>
    <row r="120" spans="2:18">
      <c r="B120" s="142"/>
      <c r="C120" s="142"/>
      <c r="D120" s="142"/>
      <c r="E120" s="142"/>
      <c r="F120" s="246"/>
      <c r="G120" s="246"/>
      <c r="H120" s="246"/>
      <c r="I120" s="114"/>
      <c r="J120" s="114"/>
      <c r="K120" s="246"/>
      <c r="L120" s="246"/>
      <c r="M120" s="246"/>
      <c r="N120" s="246"/>
      <c r="O120" s="246"/>
      <c r="P120" s="246"/>
      <c r="Q120" s="246"/>
      <c r="R120" s="246"/>
    </row>
    <row r="121" spans="2:18">
      <c r="B121" s="142"/>
      <c r="C121" s="142"/>
      <c r="D121" s="142"/>
      <c r="E121" s="142"/>
      <c r="F121" s="246"/>
      <c r="G121" s="246"/>
      <c r="H121" s="246"/>
      <c r="I121" s="114"/>
      <c r="J121" s="114"/>
      <c r="K121" s="246"/>
      <c r="L121" s="246"/>
      <c r="M121" s="246"/>
      <c r="N121" s="246"/>
      <c r="O121" s="246"/>
      <c r="P121" s="246"/>
      <c r="Q121" s="246"/>
      <c r="R121" s="246"/>
    </row>
    <row r="122" spans="2:18">
      <c r="B122" s="142"/>
      <c r="C122" s="142"/>
      <c r="D122" s="142"/>
      <c r="E122" s="142"/>
      <c r="F122" s="246"/>
      <c r="G122" s="246"/>
      <c r="H122" s="246"/>
      <c r="I122" s="114"/>
      <c r="J122" s="114"/>
      <c r="K122" s="246"/>
      <c r="L122" s="246"/>
      <c r="M122" s="246"/>
      <c r="N122" s="246"/>
      <c r="O122" s="246"/>
      <c r="P122" s="246"/>
      <c r="Q122" s="246"/>
      <c r="R122" s="246"/>
    </row>
    <row r="123" spans="2:18">
      <c r="B123" s="142"/>
      <c r="C123" s="142"/>
      <c r="D123" s="142"/>
      <c r="E123" s="142"/>
      <c r="F123" s="246"/>
      <c r="G123" s="246"/>
      <c r="H123" s="246"/>
      <c r="I123" s="114"/>
      <c r="J123" s="114"/>
      <c r="K123" s="246"/>
      <c r="L123" s="246"/>
      <c r="M123" s="246"/>
      <c r="N123" s="246"/>
      <c r="O123" s="246"/>
      <c r="P123" s="246"/>
      <c r="Q123" s="246"/>
      <c r="R123" s="246"/>
    </row>
    <row r="124" spans="2:18">
      <c r="B124" s="142"/>
      <c r="C124" s="142"/>
      <c r="D124" s="142"/>
      <c r="E124" s="142"/>
      <c r="F124" s="246"/>
      <c r="G124" s="246"/>
      <c r="H124" s="246"/>
      <c r="I124" s="114"/>
      <c r="J124" s="114"/>
      <c r="K124" s="246"/>
      <c r="L124" s="246"/>
      <c r="M124" s="246"/>
      <c r="N124" s="246"/>
      <c r="O124" s="246"/>
      <c r="P124" s="246"/>
      <c r="Q124" s="246"/>
      <c r="R124" s="246"/>
    </row>
    <row r="125" spans="2:18">
      <c r="B125" s="142"/>
      <c r="C125" s="142"/>
      <c r="D125" s="142"/>
      <c r="E125" s="142"/>
      <c r="F125" s="246"/>
      <c r="G125" s="246"/>
      <c r="H125" s="246"/>
      <c r="I125" s="114"/>
      <c r="J125" s="114"/>
      <c r="K125" s="246"/>
      <c r="L125" s="246"/>
      <c r="M125" s="246"/>
      <c r="N125" s="246"/>
      <c r="O125" s="246"/>
      <c r="P125" s="246"/>
      <c r="Q125" s="246"/>
      <c r="R125" s="246"/>
    </row>
    <row r="126" spans="2:18">
      <c r="B126" s="142"/>
      <c r="C126" s="142"/>
      <c r="D126" s="142"/>
      <c r="E126" s="142"/>
      <c r="F126" s="246"/>
      <c r="G126" s="246"/>
      <c r="H126" s="246"/>
      <c r="I126" s="114"/>
      <c r="J126" s="114"/>
      <c r="K126" s="246"/>
      <c r="L126" s="246"/>
      <c r="M126" s="246"/>
      <c r="N126" s="246"/>
      <c r="O126" s="246"/>
      <c r="P126" s="246"/>
      <c r="Q126" s="246"/>
      <c r="R126" s="246"/>
    </row>
    <row r="127" spans="2:18">
      <c r="B127" s="142"/>
      <c r="C127" s="142"/>
      <c r="D127" s="142"/>
      <c r="E127" s="142"/>
      <c r="F127" s="246"/>
      <c r="G127" s="246"/>
      <c r="H127" s="246"/>
      <c r="I127" s="114"/>
      <c r="J127" s="114"/>
      <c r="K127" s="246"/>
      <c r="L127" s="246"/>
      <c r="M127" s="246"/>
      <c r="N127" s="246"/>
      <c r="O127" s="246"/>
      <c r="P127" s="246"/>
      <c r="Q127" s="246"/>
      <c r="R127" s="246"/>
    </row>
    <row r="128" spans="2:18">
      <c r="B128" s="142"/>
      <c r="C128" s="142"/>
      <c r="D128" s="142"/>
      <c r="E128" s="142"/>
      <c r="F128" s="246"/>
      <c r="G128" s="246"/>
      <c r="H128" s="246"/>
      <c r="I128" s="114"/>
      <c r="J128" s="114"/>
      <c r="K128" s="246"/>
      <c r="L128" s="246"/>
      <c r="M128" s="246"/>
      <c r="N128" s="246"/>
      <c r="O128" s="246"/>
      <c r="P128" s="246"/>
      <c r="Q128" s="246"/>
      <c r="R128" s="246"/>
    </row>
    <row r="129" spans="2:18">
      <c r="B129" s="142"/>
      <c r="C129" s="142"/>
      <c r="D129" s="142"/>
      <c r="E129" s="142"/>
      <c r="F129" s="246"/>
      <c r="G129" s="246"/>
      <c r="H129" s="246"/>
      <c r="I129" s="114"/>
      <c r="J129" s="114"/>
      <c r="K129" s="246"/>
      <c r="L129" s="246"/>
      <c r="M129" s="246"/>
      <c r="N129" s="246"/>
      <c r="O129" s="246"/>
      <c r="P129" s="246"/>
      <c r="Q129" s="246"/>
      <c r="R129" s="246"/>
    </row>
    <row r="130" spans="2:18">
      <c r="B130" s="142"/>
      <c r="C130" s="142"/>
      <c r="D130" s="142"/>
      <c r="E130" s="142"/>
      <c r="F130" s="246"/>
      <c r="G130" s="246"/>
      <c r="H130" s="246"/>
      <c r="I130" s="114"/>
      <c r="J130" s="114"/>
      <c r="K130" s="246"/>
      <c r="L130" s="246"/>
      <c r="M130" s="246"/>
      <c r="N130" s="246"/>
      <c r="O130" s="246"/>
      <c r="P130" s="246"/>
      <c r="Q130" s="246"/>
      <c r="R130" s="246"/>
    </row>
    <row r="131" spans="2:18">
      <c r="B131" s="142"/>
      <c r="C131" s="142"/>
      <c r="D131" s="142"/>
      <c r="E131" s="142"/>
      <c r="F131" s="246"/>
      <c r="G131" s="246"/>
      <c r="H131" s="246"/>
      <c r="I131" s="114"/>
      <c r="J131" s="114"/>
      <c r="K131" s="246"/>
      <c r="L131" s="246"/>
      <c r="M131" s="246"/>
      <c r="N131" s="246"/>
      <c r="O131" s="246"/>
      <c r="P131" s="246"/>
      <c r="Q131" s="246"/>
      <c r="R131" s="246"/>
    </row>
    <row r="132" spans="2:18">
      <c r="B132" s="142"/>
      <c r="C132" s="142"/>
      <c r="D132" s="142"/>
      <c r="E132" s="142"/>
      <c r="F132" s="246"/>
      <c r="G132" s="246"/>
      <c r="H132" s="246"/>
      <c r="I132" s="114"/>
      <c r="J132" s="114"/>
      <c r="K132" s="246"/>
      <c r="L132" s="246"/>
      <c r="M132" s="246"/>
      <c r="N132" s="246"/>
      <c r="O132" s="246"/>
      <c r="P132" s="246"/>
      <c r="Q132" s="246"/>
      <c r="R132" s="246"/>
    </row>
    <row r="133" spans="2:18">
      <c r="B133" s="142"/>
      <c r="C133" s="142"/>
      <c r="D133" s="142"/>
      <c r="E133" s="142"/>
      <c r="F133" s="246"/>
      <c r="G133" s="246"/>
      <c r="H133" s="246"/>
      <c r="I133" s="114"/>
      <c r="J133" s="114"/>
      <c r="K133" s="246"/>
      <c r="L133" s="246"/>
      <c r="M133" s="246"/>
      <c r="N133" s="246"/>
      <c r="O133" s="246"/>
      <c r="P133" s="246"/>
      <c r="Q133" s="246"/>
      <c r="R133" s="246"/>
    </row>
    <row r="134" spans="2:18">
      <c r="B134" s="142"/>
      <c r="C134" s="142"/>
      <c r="D134" s="142"/>
      <c r="E134" s="142"/>
      <c r="F134" s="246"/>
      <c r="G134" s="246"/>
      <c r="H134" s="246"/>
      <c r="I134" s="114"/>
      <c r="J134" s="114"/>
      <c r="K134" s="246"/>
      <c r="L134" s="246"/>
      <c r="M134" s="246"/>
      <c r="N134" s="246"/>
      <c r="O134" s="246"/>
      <c r="P134" s="246"/>
      <c r="Q134" s="246"/>
      <c r="R134" s="246"/>
    </row>
    <row r="135" spans="2:18">
      <c r="B135" s="142"/>
      <c r="C135" s="142"/>
      <c r="D135" s="142"/>
      <c r="E135" s="142"/>
      <c r="F135" s="246"/>
      <c r="G135" s="246"/>
      <c r="H135" s="246"/>
      <c r="I135" s="114"/>
      <c r="J135" s="114"/>
      <c r="K135" s="246"/>
      <c r="L135" s="246"/>
      <c r="M135" s="246"/>
      <c r="N135" s="246"/>
      <c r="O135" s="246"/>
      <c r="P135" s="246"/>
      <c r="Q135" s="246"/>
      <c r="R135" s="246"/>
    </row>
    <row r="136" spans="2:18">
      <c r="B136" s="142"/>
      <c r="C136" s="142"/>
      <c r="D136" s="142"/>
      <c r="E136" s="142"/>
      <c r="F136" s="246"/>
      <c r="G136" s="246"/>
      <c r="H136" s="246"/>
      <c r="I136" s="114"/>
      <c r="J136" s="114"/>
      <c r="K136" s="246"/>
      <c r="L136" s="246"/>
      <c r="M136" s="246"/>
      <c r="N136" s="246"/>
      <c r="O136" s="246"/>
      <c r="P136" s="246"/>
      <c r="Q136" s="246"/>
      <c r="R136" s="246"/>
    </row>
    <row r="137" spans="2:18">
      <c r="B137" s="142"/>
      <c r="C137" s="142"/>
      <c r="D137" s="142"/>
      <c r="E137" s="142"/>
      <c r="F137" s="246"/>
      <c r="G137" s="246"/>
      <c r="H137" s="246"/>
      <c r="I137" s="114"/>
      <c r="J137" s="114"/>
      <c r="K137" s="246"/>
      <c r="L137" s="246"/>
      <c r="M137" s="246"/>
      <c r="N137" s="246"/>
      <c r="O137" s="246"/>
      <c r="P137" s="246"/>
      <c r="Q137" s="246"/>
      <c r="R137" s="246"/>
    </row>
    <row r="138" spans="2:18">
      <c r="B138" s="142"/>
      <c r="C138" s="142"/>
      <c r="D138" s="142"/>
      <c r="E138" s="142"/>
      <c r="F138" s="246"/>
      <c r="G138" s="246"/>
      <c r="H138" s="246"/>
      <c r="I138" s="114"/>
      <c r="J138" s="114"/>
      <c r="K138" s="246"/>
      <c r="L138" s="246"/>
      <c r="M138" s="246"/>
      <c r="N138" s="246"/>
      <c r="O138" s="246"/>
      <c r="P138" s="246"/>
      <c r="Q138" s="246"/>
      <c r="R138" s="246"/>
    </row>
    <row r="139" spans="2:18">
      <c r="B139" s="142"/>
      <c r="C139" s="142"/>
      <c r="D139" s="142"/>
      <c r="E139" s="142"/>
      <c r="F139" s="246"/>
      <c r="G139" s="246"/>
      <c r="H139" s="246"/>
      <c r="I139" s="114"/>
      <c r="J139" s="114"/>
      <c r="K139" s="246"/>
      <c r="L139" s="246"/>
      <c r="M139" s="246"/>
      <c r="N139" s="246"/>
      <c r="O139" s="246"/>
      <c r="P139" s="246"/>
      <c r="Q139" s="246"/>
      <c r="R139" s="246"/>
    </row>
    <row r="140" spans="2:18">
      <c r="B140" s="142"/>
      <c r="C140" s="142"/>
      <c r="D140" s="142"/>
      <c r="E140" s="142"/>
      <c r="F140" s="246"/>
      <c r="G140" s="246"/>
      <c r="H140" s="246"/>
      <c r="I140" s="114"/>
      <c r="J140" s="114"/>
      <c r="K140" s="246"/>
      <c r="L140" s="246"/>
      <c r="M140" s="246"/>
      <c r="N140" s="246"/>
      <c r="O140" s="246"/>
      <c r="P140" s="246"/>
      <c r="Q140" s="246"/>
      <c r="R140" s="246"/>
    </row>
    <row r="141" spans="2:18">
      <c r="B141" s="142"/>
      <c r="C141" s="142"/>
      <c r="D141" s="142"/>
      <c r="E141" s="142"/>
      <c r="F141" s="246"/>
      <c r="G141" s="246"/>
      <c r="H141" s="246"/>
      <c r="I141" s="114"/>
      <c r="J141" s="114"/>
      <c r="K141" s="246"/>
      <c r="L141" s="246"/>
      <c r="M141" s="246"/>
      <c r="N141" s="246"/>
      <c r="O141" s="246"/>
      <c r="P141" s="246"/>
      <c r="Q141" s="246"/>
      <c r="R141" s="246"/>
    </row>
    <row r="142" spans="2:18">
      <c r="B142" s="142"/>
      <c r="C142" s="142"/>
      <c r="D142" s="142"/>
      <c r="E142" s="142"/>
      <c r="F142" s="246"/>
      <c r="G142" s="246"/>
      <c r="H142" s="246"/>
      <c r="I142" s="114"/>
      <c r="J142" s="114"/>
      <c r="K142" s="246"/>
      <c r="L142" s="246"/>
      <c r="M142" s="246"/>
      <c r="N142" s="246"/>
      <c r="O142" s="246"/>
      <c r="P142" s="246"/>
      <c r="Q142" s="246"/>
      <c r="R142" s="246"/>
    </row>
    <row r="143" spans="2:18">
      <c r="B143" s="142"/>
      <c r="C143" s="142"/>
      <c r="D143" s="142"/>
      <c r="E143" s="142"/>
      <c r="F143" s="246"/>
      <c r="G143" s="246"/>
      <c r="H143" s="246"/>
      <c r="I143" s="114"/>
      <c r="J143" s="114"/>
      <c r="K143" s="246"/>
      <c r="L143" s="246"/>
      <c r="M143" s="246"/>
      <c r="N143" s="246"/>
      <c r="O143" s="246"/>
      <c r="P143" s="246"/>
      <c r="Q143" s="246"/>
      <c r="R143" s="246"/>
    </row>
    <row r="144" spans="2:18">
      <c r="B144" s="142"/>
      <c r="C144" s="142"/>
      <c r="D144" s="142"/>
      <c r="E144" s="142"/>
      <c r="F144" s="246"/>
      <c r="G144" s="246"/>
      <c r="H144" s="246"/>
      <c r="I144" s="114"/>
      <c r="J144" s="114"/>
      <c r="K144" s="246"/>
      <c r="L144" s="246"/>
      <c r="M144" s="246"/>
      <c r="N144" s="246"/>
      <c r="O144" s="246"/>
      <c r="P144" s="246"/>
      <c r="Q144" s="246"/>
      <c r="R144" s="246"/>
    </row>
    <row r="145" spans="2:18">
      <c r="B145" s="142"/>
      <c r="C145" s="142"/>
      <c r="D145" s="142"/>
      <c r="E145" s="142"/>
      <c r="F145" s="246"/>
      <c r="G145" s="246"/>
      <c r="H145" s="246"/>
      <c r="I145" s="114"/>
      <c r="J145" s="114"/>
      <c r="K145" s="246"/>
      <c r="L145" s="246"/>
      <c r="M145" s="246"/>
      <c r="N145" s="246"/>
      <c r="O145" s="246"/>
      <c r="P145" s="246"/>
      <c r="Q145" s="246"/>
      <c r="R145" s="246"/>
    </row>
    <row r="146" spans="2:18">
      <c r="B146" s="142"/>
      <c r="C146" s="142"/>
      <c r="D146" s="142"/>
      <c r="E146" s="142"/>
      <c r="F146" s="246"/>
      <c r="G146" s="246"/>
      <c r="H146" s="246"/>
      <c r="I146" s="114"/>
      <c r="J146" s="114"/>
      <c r="K146" s="246"/>
      <c r="L146" s="246"/>
      <c r="M146" s="246"/>
      <c r="N146" s="246"/>
      <c r="O146" s="246"/>
      <c r="P146" s="246"/>
      <c r="Q146" s="246"/>
      <c r="R146" s="246"/>
    </row>
    <row r="147" spans="2:18">
      <c r="B147" s="142"/>
      <c r="C147" s="142"/>
      <c r="D147" s="142"/>
      <c r="E147" s="142"/>
      <c r="F147" s="246"/>
      <c r="G147" s="246"/>
      <c r="H147" s="246"/>
      <c r="I147" s="114"/>
      <c r="J147" s="114"/>
      <c r="K147" s="246"/>
      <c r="L147" s="246"/>
      <c r="M147" s="246"/>
      <c r="N147" s="246"/>
      <c r="O147" s="246"/>
      <c r="P147" s="246"/>
      <c r="Q147" s="246"/>
      <c r="R147" s="246"/>
    </row>
    <row r="148" spans="2:18">
      <c r="B148" s="142"/>
      <c r="C148" s="142"/>
      <c r="D148" s="142"/>
      <c r="E148" s="142"/>
      <c r="F148" s="246"/>
      <c r="G148" s="246"/>
      <c r="H148" s="246"/>
      <c r="I148" s="114"/>
      <c r="J148" s="114"/>
      <c r="K148" s="246"/>
      <c r="L148" s="246"/>
      <c r="M148" s="246"/>
      <c r="N148" s="246"/>
      <c r="O148" s="246"/>
      <c r="P148" s="246"/>
      <c r="Q148" s="246"/>
      <c r="R148" s="246"/>
    </row>
    <row r="149" spans="2:18">
      <c r="B149" s="142"/>
      <c r="C149" s="142"/>
      <c r="D149" s="142"/>
      <c r="E149" s="142"/>
      <c r="F149" s="246"/>
      <c r="G149" s="246"/>
      <c r="H149" s="246"/>
      <c r="I149" s="114"/>
      <c r="J149" s="114"/>
      <c r="K149" s="246"/>
      <c r="L149" s="246"/>
      <c r="M149" s="246"/>
      <c r="N149" s="246"/>
      <c r="O149" s="246"/>
      <c r="P149" s="246"/>
      <c r="Q149" s="246"/>
      <c r="R149" s="246"/>
    </row>
    <row r="150" spans="2:18">
      <c r="B150" s="142"/>
      <c r="C150" s="142"/>
      <c r="D150" s="142"/>
      <c r="E150" s="142"/>
      <c r="F150" s="246"/>
      <c r="G150" s="246"/>
      <c r="H150" s="246"/>
      <c r="I150" s="114"/>
      <c r="J150" s="114"/>
      <c r="K150" s="246"/>
      <c r="L150" s="246"/>
      <c r="M150" s="246"/>
      <c r="N150" s="246"/>
      <c r="O150" s="246"/>
      <c r="P150" s="246"/>
      <c r="Q150" s="246"/>
      <c r="R150" s="246"/>
    </row>
    <row r="151" spans="2:18">
      <c r="B151" s="142"/>
      <c r="C151" s="142"/>
      <c r="D151" s="142"/>
      <c r="E151" s="142"/>
      <c r="F151" s="246"/>
      <c r="G151" s="246"/>
      <c r="H151" s="246"/>
      <c r="I151" s="114"/>
      <c r="J151" s="114"/>
      <c r="K151" s="246"/>
      <c r="L151" s="246"/>
      <c r="M151" s="246"/>
      <c r="N151" s="246"/>
      <c r="O151" s="246"/>
      <c r="P151" s="246"/>
      <c r="Q151" s="246"/>
      <c r="R151" s="246"/>
    </row>
    <row r="152" spans="2:18">
      <c r="B152" s="142"/>
      <c r="C152" s="142"/>
      <c r="D152" s="142"/>
      <c r="E152" s="142"/>
      <c r="F152" s="246"/>
      <c r="G152" s="246"/>
      <c r="H152" s="246"/>
      <c r="I152" s="114"/>
      <c r="J152" s="114"/>
      <c r="K152" s="246"/>
      <c r="L152" s="246"/>
      <c r="M152" s="246"/>
      <c r="N152" s="246"/>
      <c r="O152" s="246"/>
      <c r="P152" s="246"/>
      <c r="Q152" s="246"/>
      <c r="R152" s="246"/>
    </row>
    <row r="153" spans="2:18">
      <c r="B153" s="142"/>
      <c r="C153" s="142"/>
      <c r="D153" s="142"/>
      <c r="E153" s="142"/>
      <c r="F153" s="246"/>
      <c r="G153" s="246"/>
      <c r="H153" s="246"/>
      <c r="I153" s="114"/>
      <c r="J153" s="114"/>
      <c r="K153" s="246"/>
      <c r="L153" s="246"/>
      <c r="M153" s="246"/>
      <c r="N153" s="246"/>
      <c r="O153" s="246"/>
      <c r="P153" s="246"/>
      <c r="Q153" s="246"/>
      <c r="R153" s="246"/>
    </row>
    <row r="154" spans="2:18">
      <c r="B154" s="142"/>
      <c r="C154" s="142"/>
      <c r="D154" s="142"/>
      <c r="E154" s="142"/>
      <c r="F154" s="246"/>
      <c r="G154" s="246"/>
      <c r="H154" s="246"/>
      <c r="I154" s="114"/>
      <c r="J154" s="114"/>
      <c r="K154" s="246"/>
      <c r="L154" s="246"/>
      <c r="M154" s="246"/>
      <c r="N154" s="246"/>
      <c r="O154" s="246"/>
      <c r="P154" s="246"/>
      <c r="Q154" s="246"/>
      <c r="R154" s="246"/>
    </row>
    <row r="155" spans="2:18">
      <c r="B155" s="142"/>
      <c r="C155" s="142"/>
      <c r="D155" s="142"/>
      <c r="E155" s="142"/>
      <c r="F155" s="246"/>
      <c r="G155" s="246"/>
      <c r="H155" s="246"/>
      <c r="I155" s="114"/>
      <c r="J155" s="114"/>
      <c r="K155" s="246"/>
      <c r="L155" s="246"/>
      <c r="M155" s="246"/>
      <c r="N155" s="246"/>
      <c r="O155" s="246"/>
      <c r="P155" s="246"/>
      <c r="Q155" s="246"/>
      <c r="R155" s="246"/>
    </row>
    <row r="156" spans="2:18">
      <c r="B156" s="142"/>
      <c r="C156" s="142"/>
      <c r="D156" s="142"/>
      <c r="E156" s="142"/>
      <c r="F156" s="246"/>
      <c r="G156" s="246"/>
      <c r="H156" s="246"/>
      <c r="I156" s="114"/>
      <c r="J156" s="114"/>
      <c r="K156" s="246"/>
      <c r="L156" s="246"/>
      <c r="M156" s="246"/>
      <c r="N156" s="246"/>
      <c r="O156" s="246"/>
      <c r="P156" s="246"/>
      <c r="Q156" s="246"/>
      <c r="R156" s="246"/>
    </row>
    <row r="157" spans="2:18">
      <c r="B157" s="142"/>
      <c r="C157" s="142"/>
      <c r="D157" s="142"/>
      <c r="E157" s="142"/>
      <c r="F157" s="246"/>
      <c r="G157" s="246"/>
      <c r="H157" s="246"/>
      <c r="I157" s="114"/>
      <c r="J157" s="114"/>
      <c r="K157" s="246"/>
      <c r="L157" s="246"/>
      <c r="M157" s="246"/>
      <c r="N157" s="246"/>
      <c r="O157" s="246"/>
      <c r="P157" s="246"/>
      <c r="Q157" s="246"/>
      <c r="R157" s="246"/>
    </row>
    <row r="158" spans="2:18">
      <c r="B158" s="142"/>
      <c r="C158" s="142"/>
      <c r="D158" s="142"/>
      <c r="E158" s="142"/>
      <c r="F158" s="246"/>
      <c r="G158" s="246"/>
      <c r="H158" s="246"/>
      <c r="I158" s="114"/>
      <c r="J158" s="114"/>
      <c r="K158" s="246"/>
      <c r="L158" s="246"/>
      <c r="M158" s="246"/>
      <c r="N158" s="246"/>
      <c r="O158" s="246"/>
      <c r="P158" s="246"/>
      <c r="Q158" s="246"/>
      <c r="R158" s="246"/>
    </row>
    <row r="159" spans="2:18">
      <c r="B159" s="142"/>
      <c r="C159" s="142"/>
      <c r="D159" s="142"/>
      <c r="E159" s="142"/>
      <c r="F159" s="246"/>
      <c r="G159" s="246"/>
      <c r="H159" s="246"/>
      <c r="I159" s="114"/>
      <c r="J159" s="114"/>
      <c r="K159" s="246"/>
      <c r="L159" s="246"/>
      <c r="M159" s="246"/>
      <c r="N159" s="246"/>
      <c r="O159" s="246"/>
      <c r="P159" s="246"/>
      <c r="Q159" s="246"/>
      <c r="R159" s="246"/>
    </row>
    <row r="160" spans="2:18">
      <c r="B160" s="142"/>
      <c r="C160" s="142"/>
      <c r="D160" s="142"/>
      <c r="E160" s="142"/>
      <c r="F160" s="246"/>
      <c r="G160" s="246"/>
      <c r="H160" s="246"/>
      <c r="I160" s="114"/>
      <c r="J160" s="114"/>
      <c r="K160" s="246"/>
      <c r="L160" s="246"/>
      <c r="M160" s="246"/>
      <c r="N160" s="246"/>
      <c r="O160" s="246"/>
      <c r="P160" s="246"/>
      <c r="Q160" s="246"/>
      <c r="R160" s="246"/>
    </row>
    <row r="161" spans="2:18">
      <c r="B161" s="142"/>
      <c r="C161" s="142"/>
      <c r="D161" s="142"/>
      <c r="E161" s="142"/>
      <c r="F161" s="246"/>
      <c r="G161" s="246"/>
      <c r="H161" s="246"/>
      <c r="I161" s="114"/>
      <c r="J161" s="114"/>
      <c r="K161" s="246"/>
      <c r="L161" s="246"/>
      <c r="M161" s="246"/>
      <c r="N161" s="246"/>
      <c r="O161" s="246"/>
      <c r="P161" s="246"/>
      <c r="Q161" s="246"/>
      <c r="R161" s="246"/>
    </row>
    <row r="162" spans="2:18">
      <c r="B162" s="142"/>
      <c r="C162" s="142"/>
      <c r="D162" s="142"/>
      <c r="E162" s="142"/>
      <c r="F162" s="246"/>
      <c r="G162" s="246"/>
      <c r="H162" s="246"/>
      <c r="I162" s="114"/>
      <c r="J162" s="114"/>
      <c r="K162" s="246"/>
      <c r="L162" s="246"/>
      <c r="M162" s="246"/>
      <c r="N162" s="246"/>
      <c r="O162" s="246"/>
      <c r="P162" s="246"/>
      <c r="Q162" s="246"/>
      <c r="R162" s="246"/>
    </row>
    <row r="163" spans="2:18">
      <c r="B163" s="142"/>
      <c r="C163" s="142"/>
      <c r="D163" s="142"/>
      <c r="E163" s="142"/>
      <c r="F163" s="246"/>
      <c r="G163" s="246"/>
      <c r="H163" s="246"/>
      <c r="I163" s="114"/>
      <c r="J163" s="114"/>
      <c r="K163" s="246"/>
      <c r="L163" s="246"/>
      <c r="M163" s="246"/>
      <c r="N163" s="246"/>
      <c r="O163" s="246"/>
      <c r="P163" s="246"/>
      <c r="Q163" s="246"/>
      <c r="R163" s="246"/>
    </row>
    <row r="164" spans="2:18">
      <c r="B164" s="142"/>
      <c r="C164" s="142"/>
      <c r="D164" s="142"/>
      <c r="E164" s="142"/>
      <c r="F164" s="246"/>
      <c r="G164" s="246"/>
      <c r="H164" s="246"/>
      <c r="I164" s="114"/>
      <c r="J164" s="114"/>
      <c r="K164" s="246"/>
      <c r="L164" s="246"/>
      <c r="M164" s="246"/>
      <c r="N164" s="246"/>
      <c r="O164" s="246"/>
      <c r="P164" s="246"/>
      <c r="Q164" s="246"/>
      <c r="R164" s="246"/>
    </row>
    <row r="165" spans="2:18">
      <c r="B165" s="142"/>
      <c r="C165" s="142"/>
      <c r="D165" s="142"/>
      <c r="E165" s="142"/>
      <c r="F165" s="246"/>
      <c r="G165" s="246"/>
      <c r="H165" s="246"/>
      <c r="I165" s="114"/>
      <c r="J165" s="114"/>
      <c r="K165" s="246"/>
      <c r="L165" s="246"/>
      <c r="M165" s="246"/>
      <c r="N165" s="246"/>
      <c r="O165" s="246"/>
      <c r="P165" s="246"/>
      <c r="Q165" s="246"/>
      <c r="R165" s="246"/>
    </row>
    <row r="166" spans="2:18">
      <c r="B166" s="142"/>
      <c r="C166" s="142"/>
      <c r="D166" s="142"/>
      <c r="E166" s="142"/>
      <c r="F166" s="246"/>
      <c r="G166" s="246"/>
      <c r="H166" s="246"/>
      <c r="I166" s="114"/>
      <c r="J166" s="114"/>
      <c r="K166" s="246"/>
      <c r="L166" s="246"/>
      <c r="M166" s="246"/>
      <c r="N166" s="246"/>
      <c r="O166" s="246"/>
      <c r="P166" s="246"/>
      <c r="Q166" s="246"/>
      <c r="R166" s="246"/>
    </row>
    <row r="167" spans="2:18">
      <c r="B167" s="142"/>
      <c r="C167" s="142"/>
      <c r="D167" s="142"/>
      <c r="E167" s="142"/>
      <c r="F167" s="246"/>
      <c r="G167" s="246"/>
      <c r="H167" s="246"/>
      <c r="I167" s="114"/>
      <c r="J167" s="114"/>
      <c r="K167" s="246"/>
      <c r="L167" s="246"/>
      <c r="M167" s="246"/>
      <c r="N167" s="246"/>
      <c r="O167" s="246"/>
      <c r="P167" s="246"/>
      <c r="Q167" s="246"/>
      <c r="R167" s="246"/>
    </row>
    <row r="168" spans="2:18">
      <c r="B168" s="142"/>
      <c r="C168" s="142"/>
      <c r="D168" s="142"/>
      <c r="E168" s="142"/>
      <c r="F168" s="246"/>
      <c r="G168" s="246"/>
      <c r="H168" s="246"/>
      <c r="I168" s="114"/>
      <c r="J168" s="114"/>
      <c r="K168" s="246"/>
      <c r="L168" s="246"/>
      <c r="M168" s="246"/>
      <c r="N168" s="246"/>
      <c r="O168" s="246"/>
      <c r="P168" s="246"/>
      <c r="Q168" s="246"/>
      <c r="R168" s="246"/>
    </row>
    <row r="169" spans="2:18">
      <c r="B169" s="142"/>
      <c r="C169" s="142"/>
      <c r="D169" s="142"/>
      <c r="E169" s="142"/>
      <c r="F169" s="246"/>
      <c r="G169" s="246"/>
      <c r="H169" s="246"/>
      <c r="I169" s="114"/>
      <c r="J169" s="114"/>
      <c r="K169" s="246"/>
      <c r="L169" s="246"/>
      <c r="M169" s="246"/>
      <c r="N169" s="246"/>
      <c r="O169" s="246"/>
      <c r="P169" s="246"/>
      <c r="Q169" s="246"/>
      <c r="R169" s="246"/>
    </row>
    <row r="170" spans="2:18">
      <c r="B170" s="142"/>
      <c r="C170" s="142"/>
      <c r="D170" s="142"/>
      <c r="E170" s="142"/>
      <c r="F170" s="246"/>
      <c r="G170" s="246"/>
      <c r="H170" s="246"/>
      <c r="I170" s="114"/>
      <c r="J170" s="114"/>
      <c r="K170" s="246"/>
      <c r="L170" s="246"/>
      <c r="M170" s="246"/>
      <c r="N170" s="246"/>
      <c r="O170" s="246"/>
      <c r="P170" s="246"/>
      <c r="Q170" s="246"/>
      <c r="R170" s="246"/>
    </row>
    <row r="171" spans="2:18">
      <c r="B171" s="142"/>
      <c r="C171" s="142"/>
      <c r="D171" s="142"/>
      <c r="E171" s="142"/>
      <c r="F171" s="246"/>
      <c r="G171" s="246"/>
      <c r="H171" s="246"/>
      <c r="I171" s="114"/>
      <c r="J171" s="114"/>
      <c r="K171" s="246"/>
      <c r="L171" s="246"/>
      <c r="M171" s="246"/>
      <c r="N171" s="246"/>
      <c r="O171" s="246"/>
      <c r="P171" s="246"/>
      <c r="Q171" s="246"/>
      <c r="R171" s="246"/>
    </row>
    <row r="172" spans="2:18">
      <c r="B172" s="142"/>
      <c r="C172" s="142"/>
      <c r="D172" s="142"/>
      <c r="E172" s="142"/>
      <c r="F172" s="246"/>
      <c r="G172" s="246"/>
      <c r="H172" s="246"/>
      <c r="I172" s="114"/>
      <c r="J172" s="114"/>
      <c r="K172" s="246"/>
      <c r="L172" s="246"/>
      <c r="M172" s="246"/>
      <c r="N172" s="246"/>
      <c r="O172" s="246"/>
      <c r="P172" s="246"/>
      <c r="Q172" s="246"/>
      <c r="R172" s="246"/>
    </row>
    <row r="173" spans="2:18">
      <c r="B173" s="142"/>
      <c r="C173" s="142"/>
      <c r="D173" s="142"/>
      <c r="E173" s="142"/>
      <c r="F173" s="246"/>
      <c r="G173" s="246"/>
      <c r="H173" s="246"/>
      <c r="I173" s="114"/>
      <c r="J173" s="114"/>
      <c r="K173" s="246"/>
      <c r="L173" s="246"/>
      <c r="M173" s="246"/>
      <c r="N173" s="246"/>
      <c r="O173" s="246"/>
      <c r="P173" s="246"/>
      <c r="Q173" s="246"/>
      <c r="R173" s="246"/>
    </row>
    <row r="174" spans="2:18">
      <c r="B174" s="142"/>
      <c r="C174" s="142"/>
      <c r="D174" s="142"/>
      <c r="E174" s="142"/>
      <c r="F174" s="246"/>
      <c r="G174" s="246"/>
      <c r="H174" s="246"/>
      <c r="I174" s="114"/>
      <c r="J174" s="114"/>
      <c r="K174" s="246"/>
      <c r="L174" s="246"/>
      <c r="M174" s="246"/>
      <c r="N174" s="246"/>
      <c r="O174" s="246"/>
      <c r="P174" s="246"/>
      <c r="Q174" s="246"/>
      <c r="R174" s="246"/>
    </row>
    <row r="175" spans="2:18">
      <c r="B175" s="142"/>
      <c r="C175" s="142"/>
      <c r="D175" s="142"/>
      <c r="E175" s="142"/>
      <c r="F175" s="246"/>
      <c r="G175" s="246"/>
      <c r="H175" s="246"/>
      <c r="I175" s="114"/>
      <c r="J175" s="114"/>
      <c r="K175" s="246"/>
      <c r="L175" s="246"/>
      <c r="M175" s="246"/>
      <c r="N175" s="246"/>
      <c r="O175" s="246"/>
      <c r="P175" s="246"/>
      <c r="Q175" s="246"/>
      <c r="R175" s="246"/>
    </row>
    <row r="176" spans="2:18">
      <c r="B176" s="142"/>
      <c r="C176" s="142"/>
      <c r="D176" s="142"/>
      <c r="E176" s="142"/>
      <c r="F176" s="246"/>
      <c r="G176" s="246"/>
      <c r="H176" s="246"/>
      <c r="I176" s="114"/>
      <c r="J176" s="114"/>
      <c r="K176" s="246"/>
      <c r="L176" s="246"/>
      <c r="M176" s="246"/>
      <c r="N176" s="246"/>
      <c r="O176" s="246"/>
      <c r="P176" s="246"/>
      <c r="Q176" s="246"/>
      <c r="R176" s="246"/>
    </row>
    <row r="177" spans="2:18">
      <c r="B177" s="142"/>
      <c r="C177" s="142"/>
      <c r="D177" s="142"/>
      <c r="E177" s="142"/>
      <c r="F177" s="246"/>
      <c r="G177" s="246"/>
      <c r="H177" s="246"/>
      <c r="I177" s="114"/>
      <c r="J177" s="114"/>
      <c r="K177" s="246"/>
      <c r="L177" s="246"/>
      <c r="M177" s="246"/>
      <c r="N177" s="246"/>
      <c r="O177" s="246"/>
      <c r="P177" s="246"/>
      <c r="Q177" s="246"/>
      <c r="R177" s="246"/>
    </row>
    <row r="178" spans="2:18">
      <c r="B178" s="142"/>
      <c r="C178" s="142"/>
      <c r="D178" s="142"/>
      <c r="E178" s="142"/>
      <c r="F178" s="246"/>
      <c r="G178" s="246"/>
      <c r="H178" s="246"/>
      <c r="I178" s="114"/>
      <c r="J178" s="114"/>
      <c r="K178" s="246"/>
      <c r="L178" s="246"/>
      <c r="M178" s="246"/>
      <c r="N178" s="246"/>
      <c r="O178" s="246"/>
      <c r="P178" s="246"/>
      <c r="Q178" s="246"/>
      <c r="R178" s="246"/>
    </row>
    <row r="179" spans="2:18">
      <c r="B179" s="142"/>
      <c r="C179" s="142"/>
      <c r="D179" s="142"/>
      <c r="E179" s="142"/>
      <c r="F179" s="246"/>
      <c r="G179" s="246"/>
      <c r="H179" s="246"/>
      <c r="I179" s="114"/>
      <c r="J179" s="114"/>
      <c r="K179" s="246"/>
      <c r="L179" s="246"/>
      <c r="M179" s="246"/>
      <c r="N179" s="246"/>
      <c r="O179" s="246"/>
      <c r="P179" s="246"/>
      <c r="Q179" s="246"/>
      <c r="R179" s="246"/>
    </row>
    <row r="180" spans="2:18">
      <c r="B180" s="142"/>
      <c r="C180" s="142"/>
      <c r="D180" s="142"/>
      <c r="E180" s="142"/>
      <c r="F180" s="246"/>
      <c r="G180" s="246"/>
      <c r="H180" s="246"/>
      <c r="I180" s="114"/>
      <c r="J180" s="114"/>
      <c r="K180" s="246"/>
      <c r="L180" s="246"/>
      <c r="M180" s="246"/>
      <c r="N180" s="246"/>
      <c r="O180" s="246"/>
      <c r="P180" s="246"/>
      <c r="Q180" s="246"/>
      <c r="R180" s="246"/>
    </row>
    <row r="181" spans="2:18">
      <c r="B181" s="142"/>
      <c r="C181" s="142"/>
      <c r="D181" s="142"/>
      <c r="E181" s="142"/>
      <c r="F181" s="246"/>
      <c r="G181" s="246"/>
      <c r="H181" s="246"/>
      <c r="I181" s="114"/>
      <c r="J181" s="114"/>
      <c r="K181" s="246"/>
      <c r="L181" s="246"/>
      <c r="M181" s="246"/>
      <c r="N181" s="246"/>
      <c r="O181" s="246"/>
      <c r="P181" s="246"/>
      <c r="Q181" s="246"/>
      <c r="R181" s="246"/>
    </row>
    <row r="182" spans="2:18">
      <c r="B182" s="142"/>
      <c r="C182" s="142"/>
      <c r="D182" s="142"/>
      <c r="E182" s="142"/>
      <c r="F182" s="246"/>
      <c r="G182" s="246"/>
      <c r="H182" s="246"/>
      <c r="I182" s="114"/>
      <c r="J182" s="114"/>
      <c r="K182" s="246"/>
      <c r="L182" s="246"/>
      <c r="M182" s="246"/>
      <c r="N182" s="246"/>
      <c r="O182" s="246"/>
      <c r="P182" s="246"/>
      <c r="Q182" s="246"/>
      <c r="R182" s="246"/>
    </row>
    <row r="183" spans="2:18">
      <c r="B183" s="142"/>
      <c r="C183" s="142"/>
      <c r="D183" s="142"/>
      <c r="E183" s="142"/>
      <c r="F183" s="246"/>
      <c r="G183" s="246"/>
      <c r="H183" s="246"/>
      <c r="I183" s="114"/>
      <c r="J183" s="114"/>
      <c r="K183" s="246"/>
      <c r="L183" s="246"/>
      <c r="M183" s="246"/>
      <c r="N183" s="246"/>
      <c r="O183" s="246"/>
      <c r="P183" s="246"/>
      <c r="Q183" s="246"/>
      <c r="R183" s="246"/>
    </row>
    <row r="184" spans="2:18">
      <c r="B184" s="142"/>
      <c r="C184" s="142"/>
      <c r="D184" s="142"/>
      <c r="E184" s="142"/>
      <c r="F184" s="246"/>
      <c r="G184" s="246"/>
      <c r="H184" s="246"/>
      <c r="I184" s="114"/>
      <c r="J184" s="114"/>
      <c r="K184" s="246"/>
      <c r="L184" s="246"/>
      <c r="M184" s="246"/>
      <c r="N184" s="246"/>
      <c r="O184" s="246"/>
      <c r="P184" s="246"/>
      <c r="Q184" s="246"/>
      <c r="R184" s="246"/>
    </row>
    <row r="185" spans="2:18">
      <c r="B185" s="142"/>
      <c r="C185" s="142"/>
      <c r="D185" s="142"/>
      <c r="E185" s="142"/>
      <c r="F185" s="246"/>
      <c r="G185" s="246"/>
      <c r="H185" s="246"/>
      <c r="I185" s="114"/>
      <c r="J185" s="114"/>
      <c r="K185" s="246"/>
      <c r="L185" s="246"/>
      <c r="M185" s="246"/>
      <c r="N185" s="246"/>
      <c r="O185" s="246"/>
      <c r="P185" s="246"/>
      <c r="Q185" s="246"/>
      <c r="R185" s="246"/>
    </row>
    <row r="186" spans="2:18">
      <c r="B186" s="142"/>
      <c r="C186" s="142"/>
      <c r="D186" s="142"/>
      <c r="E186" s="142"/>
      <c r="F186" s="246"/>
      <c r="G186" s="246"/>
      <c r="H186" s="246"/>
      <c r="I186" s="114"/>
      <c r="J186" s="114"/>
      <c r="K186" s="246"/>
      <c r="L186" s="246"/>
      <c r="M186" s="246"/>
      <c r="N186" s="246"/>
      <c r="O186" s="246"/>
      <c r="P186" s="246"/>
      <c r="Q186" s="246"/>
      <c r="R186" s="246"/>
    </row>
    <row r="187" spans="2:18">
      <c r="B187" s="142"/>
      <c r="C187" s="142"/>
      <c r="D187" s="142"/>
      <c r="E187" s="142"/>
      <c r="F187" s="246"/>
      <c r="G187" s="246"/>
      <c r="H187" s="246"/>
      <c r="I187" s="114"/>
      <c r="J187" s="114"/>
      <c r="K187" s="246"/>
      <c r="L187" s="246"/>
      <c r="M187" s="246"/>
      <c r="N187" s="246"/>
      <c r="O187" s="246"/>
      <c r="P187" s="246"/>
      <c r="Q187" s="246"/>
      <c r="R187" s="246"/>
    </row>
    <row r="188" spans="2:18">
      <c r="B188" s="142"/>
      <c r="C188" s="142"/>
      <c r="D188" s="142"/>
      <c r="E188" s="142"/>
      <c r="F188" s="246"/>
      <c r="G188" s="246"/>
      <c r="H188" s="246"/>
      <c r="I188" s="114"/>
      <c r="J188" s="114"/>
      <c r="K188" s="246"/>
      <c r="L188" s="246"/>
      <c r="M188" s="246"/>
      <c r="N188" s="246"/>
      <c r="O188" s="246"/>
      <c r="P188" s="246"/>
      <c r="Q188" s="246"/>
      <c r="R188" s="246"/>
    </row>
    <row r="189" spans="2:18">
      <c r="B189" s="142"/>
      <c r="C189" s="142"/>
      <c r="D189" s="142"/>
      <c r="E189" s="142"/>
      <c r="F189" s="246"/>
      <c r="G189" s="246"/>
      <c r="H189" s="246"/>
      <c r="I189" s="114"/>
      <c r="J189" s="114"/>
      <c r="K189" s="246"/>
      <c r="L189" s="246"/>
      <c r="M189" s="246"/>
      <c r="N189" s="246"/>
      <c r="O189" s="246"/>
      <c r="P189" s="246"/>
      <c r="Q189" s="246"/>
      <c r="R189" s="246"/>
    </row>
    <row r="190" spans="2:18">
      <c r="B190" s="142"/>
      <c r="C190" s="142"/>
      <c r="D190" s="142"/>
      <c r="E190" s="142"/>
      <c r="F190" s="246"/>
      <c r="G190" s="246"/>
      <c r="H190" s="246"/>
      <c r="I190" s="114"/>
      <c r="J190" s="114"/>
      <c r="K190" s="246"/>
      <c r="L190" s="246"/>
      <c r="M190" s="246"/>
      <c r="N190" s="246"/>
      <c r="O190" s="246"/>
      <c r="P190" s="246"/>
      <c r="Q190" s="246"/>
      <c r="R190" s="246"/>
    </row>
    <row r="191" spans="2:18">
      <c r="B191" s="142"/>
      <c r="C191" s="142"/>
      <c r="D191" s="142"/>
      <c r="E191" s="142"/>
      <c r="F191" s="246"/>
      <c r="G191" s="246"/>
      <c r="H191" s="246"/>
      <c r="I191" s="114"/>
      <c r="J191" s="114"/>
      <c r="K191" s="246"/>
      <c r="L191" s="246"/>
      <c r="M191" s="246"/>
      <c r="N191" s="246"/>
      <c r="O191" s="246"/>
      <c r="P191" s="246"/>
      <c r="Q191" s="246"/>
      <c r="R191" s="246"/>
    </row>
    <row r="192" spans="2:18">
      <c r="B192" s="142"/>
      <c r="C192" s="142"/>
      <c r="D192" s="142"/>
      <c r="E192" s="142"/>
      <c r="F192" s="246"/>
      <c r="G192" s="246"/>
      <c r="H192" s="246"/>
      <c r="I192" s="114"/>
      <c r="J192" s="114"/>
      <c r="K192" s="246"/>
      <c r="L192" s="246"/>
      <c r="M192" s="246"/>
      <c r="N192" s="246"/>
      <c r="O192" s="246"/>
      <c r="P192" s="246"/>
      <c r="Q192" s="246"/>
      <c r="R192" s="246"/>
    </row>
    <row r="193" spans="2:18">
      <c r="B193" s="142"/>
      <c r="C193" s="142"/>
      <c r="D193" s="142"/>
      <c r="E193" s="142"/>
      <c r="F193" s="246"/>
      <c r="G193" s="246"/>
      <c r="H193" s="246"/>
      <c r="I193" s="114"/>
      <c r="J193" s="114"/>
      <c r="K193" s="246"/>
      <c r="L193" s="246"/>
      <c r="M193" s="246"/>
      <c r="N193" s="246"/>
      <c r="O193" s="246"/>
      <c r="P193" s="246"/>
      <c r="Q193" s="246"/>
      <c r="R193" s="246"/>
    </row>
    <row r="194" spans="2:18">
      <c r="B194" s="142"/>
      <c r="C194" s="142"/>
      <c r="D194" s="142"/>
      <c r="E194" s="142"/>
      <c r="F194" s="246"/>
      <c r="G194" s="246"/>
      <c r="H194" s="246"/>
      <c r="I194" s="114"/>
      <c r="J194" s="114"/>
      <c r="K194" s="246"/>
      <c r="L194" s="246"/>
      <c r="M194" s="246"/>
      <c r="N194" s="246"/>
      <c r="O194" s="246"/>
      <c r="P194" s="246"/>
      <c r="Q194" s="246"/>
      <c r="R194" s="246"/>
    </row>
    <row r="195" spans="2:18">
      <c r="B195" s="142"/>
      <c r="C195" s="142"/>
      <c r="D195" s="142"/>
      <c r="E195" s="142"/>
      <c r="F195" s="246"/>
      <c r="G195" s="246"/>
      <c r="H195" s="246"/>
      <c r="I195" s="114"/>
      <c r="J195" s="114"/>
      <c r="K195" s="246"/>
      <c r="L195" s="246"/>
      <c r="M195" s="246"/>
      <c r="N195" s="246"/>
      <c r="O195" s="246"/>
      <c r="P195" s="246"/>
      <c r="Q195" s="246"/>
      <c r="R195" s="246"/>
    </row>
    <row r="196" spans="2:18">
      <c r="B196" s="142"/>
      <c r="C196" s="142"/>
      <c r="D196" s="142"/>
      <c r="E196" s="142"/>
      <c r="F196" s="246"/>
      <c r="G196" s="246"/>
      <c r="H196" s="246"/>
      <c r="I196" s="114"/>
      <c r="J196" s="114"/>
      <c r="K196" s="246"/>
      <c r="L196" s="246"/>
      <c r="M196" s="246"/>
      <c r="N196" s="246"/>
      <c r="O196" s="246"/>
      <c r="P196" s="246"/>
      <c r="Q196" s="246"/>
      <c r="R196" s="246"/>
    </row>
    <row r="197" spans="2:18">
      <c r="B197" s="142"/>
      <c r="C197" s="142"/>
      <c r="D197" s="142"/>
      <c r="E197" s="142"/>
      <c r="F197" s="246"/>
      <c r="G197" s="246"/>
      <c r="H197" s="246"/>
      <c r="I197" s="114"/>
      <c r="J197" s="114"/>
      <c r="K197" s="246"/>
      <c r="L197" s="246"/>
      <c r="M197" s="246"/>
      <c r="N197" s="246"/>
      <c r="O197" s="246"/>
      <c r="P197" s="246"/>
      <c r="Q197" s="246"/>
      <c r="R197" s="246"/>
    </row>
    <row r="198" spans="2:18">
      <c r="B198" s="142"/>
      <c r="C198" s="142"/>
      <c r="D198" s="142"/>
      <c r="E198" s="142"/>
      <c r="F198" s="246"/>
      <c r="G198" s="246"/>
      <c r="H198" s="246"/>
      <c r="I198" s="114"/>
      <c r="J198" s="114"/>
      <c r="K198" s="246"/>
      <c r="L198" s="246"/>
      <c r="M198" s="246"/>
      <c r="N198" s="246"/>
      <c r="O198" s="246"/>
      <c r="P198" s="246"/>
      <c r="Q198" s="246"/>
      <c r="R198" s="246"/>
    </row>
    <row r="199" spans="2:18">
      <c r="B199" s="142"/>
      <c r="C199" s="142"/>
      <c r="D199" s="142"/>
      <c r="E199" s="142"/>
      <c r="F199" s="246"/>
      <c r="G199" s="246"/>
      <c r="H199" s="246"/>
      <c r="I199" s="114"/>
      <c r="J199" s="114"/>
      <c r="K199" s="246"/>
      <c r="L199" s="246"/>
      <c r="M199" s="246"/>
      <c r="N199" s="246"/>
      <c r="O199" s="246"/>
      <c r="P199" s="246"/>
      <c r="Q199" s="246"/>
      <c r="R199" s="246"/>
    </row>
    <row r="200" spans="2:18">
      <c r="B200" s="142"/>
      <c r="C200" s="142"/>
      <c r="D200" s="142"/>
      <c r="E200" s="142"/>
      <c r="F200" s="246"/>
      <c r="G200" s="246"/>
      <c r="H200" s="246"/>
      <c r="I200" s="114"/>
      <c r="J200" s="114"/>
      <c r="K200" s="246"/>
      <c r="L200" s="246"/>
      <c r="M200" s="246"/>
      <c r="N200" s="246"/>
      <c r="O200" s="246"/>
      <c r="P200" s="246"/>
      <c r="Q200" s="246"/>
      <c r="R200" s="246"/>
    </row>
    <row r="201" spans="2:18">
      <c r="B201" s="142"/>
      <c r="C201" s="142"/>
      <c r="D201" s="142"/>
      <c r="E201" s="142"/>
      <c r="F201" s="246"/>
      <c r="G201" s="246"/>
      <c r="H201" s="246"/>
      <c r="I201" s="114"/>
      <c r="J201" s="114"/>
      <c r="K201" s="246"/>
      <c r="L201" s="246"/>
      <c r="M201" s="246"/>
      <c r="N201" s="246"/>
      <c r="O201" s="246"/>
      <c r="P201" s="246"/>
      <c r="Q201" s="246"/>
      <c r="R201" s="246"/>
    </row>
    <row r="202" spans="2:18">
      <c r="B202" s="142"/>
      <c r="C202" s="142"/>
      <c r="D202" s="142"/>
      <c r="E202" s="142"/>
      <c r="F202" s="246"/>
      <c r="G202" s="246"/>
      <c r="H202" s="246"/>
      <c r="I202" s="114"/>
      <c r="J202" s="114"/>
      <c r="K202" s="246"/>
      <c r="L202" s="246"/>
      <c r="M202" s="246"/>
      <c r="N202" s="246"/>
      <c r="O202" s="246"/>
      <c r="P202" s="246"/>
      <c r="Q202" s="246"/>
      <c r="R202" s="246"/>
    </row>
    <row r="203" spans="2:18">
      <c r="B203" s="142"/>
      <c r="C203" s="142"/>
      <c r="D203" s="142"/>
      <c r="E203" s="142"/>
      <c r="F203" s="246"/>
      <c r="G203" s="246"/>
      <c r="H203" s="246"/>
      <c r="I203" s="114"/>
      <c r="J203" s="114"/>
      <c r="K203" s="246"/>
      <c r="L203" s="246"/>
      <c r="M203" s="246"/>
      <c r="N203" s="246"/>
      <c r="O203" s="246"/>
      <c r="P203" s="246"/>
      <c r="Q203" s="246"/>
      <c r="R203" s="246"/>
    </row>
    <row r="204" spans="2:18">
      <c r="B204" s="142"/>
      <c r="C204" s="142"/>
      <c r="D204" s="142"/>
      <c r="E204" s="142"/>
      <c r="F204" s="246"/>
      <c r="G204" s="246"/>
      <c r="H204" s="246"/>
      <c r="I204" s="114"/>
      <c r="J204" s="114"/>
      <c r="K204" s="246"/>
      <c r="L204" s="246"/>
      <c r="M204" s="246"/>
      <c r="N204" s="246"/>
      <c r="O204" s="246"/>
      <c r="P204" s="246"/>
      <c r="Q204" s="246"/>
      <c r="R204" s="246"/>
    </row>
    <row r="205" spans="2:18">
      <c r="B205" s="142"/>
      <c r="C205" s="142"/>
      <c r="D205" s="142"/>
      <c r="E205" s="142"/>
      <c r="F205" s="246"/>
      <c r="G205" s="246"/>
      <c r="H205" s="246"/>
      <c r="I205" s="114"/>
      <c r="J205" s="114"/>
      <c r="K205" s="246"/>
      <c r="L205" s="246"/>
      <c r="M205" s="246"/>
      <c r="N205" s="246"/>
      <c r="O205" s="246"/>
      <c r="P205" s="246"/>
      <c r="Q205" s="246"/>
      <c r="R205" s="246"/>
    </row>
    <row r="206" spans="2:18">
      <c r="B206" s="142"/>
      <c r="C206" s="142"/>
      <c r="D206" s="142"/>
      <c r="E206" s="142"/>
      <c r="F206" s="246"/>
      <c r="G206" s="246"/>
      <c r="H206" s="246"/>
      <c r="I206" s="114"/>
      <c r="J206" s="114"/>
      <c r="K206" s="246"/>
      <c r="L206" s="246"/>
      <c r="M206" s="246"/>
      <c r="N206" s="246"/>
      <c r="O206" s="246"/>
      <c r="P206" s="246"/>
      <c r="Q206" s="246"/>
      <c r="R206" s="246"/>
    </row>
    <row r="207" spans="2:18">
      <c r="B207" s="142"/>
      <c r="C207" s="142"/>
      <c r="D207" s="142"/>
      <c r="E207" s="142"/>
      <c r="F207" s="246"/>
      <c r="G207" s="246"/>
      <c r="H207" s="246"/>
      <c r="I207" s="114"/>
      <c r="J207" s="114"/>
      <c r="K207" s="246"/>
      <c r="L207" s="246"/>
      <c r="M207" s="246"/>
      <c r="N207" s="246"/>
      <c r="O207" s="246"/>
      <c r="P207" s="246"/>
      <c r="Q207" s="246"/>
      <c r="R207" s="246"/>
    </row>
    <row r="208" spans="2:18">
      <c r="B208" s="142"/>
      <c r="C208" s="142"/>
      <c r="D208" s="142"/>
      <c r="E208" s="142"/>
      <c r="F208" s="246"/>
      <c r="G208" s="246"/>
      <c r="H208" s="246"/>
      <c r="I208" s="114"/>
      <c r="J208" s="114"/>
      <c r="K208" s="246"/>
      <c r="L208" s="246"/>
      <c r="M208" s="246"/>
      <c r="N208" s="246"/>
      <c r="O208" s="246"/>
      <c r="P208" s="246"/>
      <c r="Q208" s="246"/>
      <c r="R208" s="246"/>
    </row>
    <row r="209" spans="2:18">
      <c r="B209" s="142"/>
      <c r="C209" s="142"/>
      <c r="D209" s="142"/>
      <c r="E209" s="142"/>
      <c r="F209" s="246"/>
      <c r="G209" s="246"/>
      <c r="H209" s="246"/>
      <c r="I209" s="114"/>
      <c r="J209" s="114"/>
      <c r="K209" s="246"/>
      <c r="L209" s="246"/>
      <c r="M209" s="246"/>
      <c r="N209" s="246"/>
      <c r="O209" s="246"/>
      <c r="P209" s="246"/>
      <c r="Q209" s="246"/>
      <c r="R209" s="246"/>
    </row>
    <row r="210" spans="2:18">
      <c r="B210" s="142"/>
      <c r="C210" s="142"/>
      <c r="D210" s="142"/>
      <c r="E210" s="142"/>
      <c r="F210" s="246"/>
      <c r="G210" s="246"/>
      <c r="H210" s="246"/>
      <c r="I210" s="114"/>
      <c r="J210" s="114"/>
      <c r="K210" s="246"/>
      <c r="L210" s="246"/>
      <c r="M210" s="246"/>
      <c r="N210" s="246"/>
      <c r="O210" s="246"/>
      <c r="P210" s="246"/>
      <c r="Q210" s="246"/>
      <c r="R210" s="246"/>
    </row>
    <row r="211" spans="2:18">
      <c r="B211" s="142"/>
      <c r="C211" s="142"/>
      <c r="D211" s="142"/>
      <c r="E211" s="142"/>
      <c r="F211" s="246"/>
      <c r="G211" s="246"/>
      <c r="H211" s="246"/>
      <c r="I211" s="114"/>
      <c r="J211" s="114"/>
      <c r="K211" s="246"/>
      <c r="L211" s="246"/>
      <c r="M211" s="246"/>
      <c r="N211" s="246"/>
      <c r="O211" s="246"/>
      <c r="P211" s="246"/>
      <c r="Q211" s="246"/>
      <c r="R211" s="246"/>
    </row>
    <row r="212" spans="2:18">
      <c r="B212" s="142"/>
      <c r="C212" s="142"/>
      <c r="D212" s="142"/>
      <c r="E212" s="142"/>
      <c r="F212" s="246"/>
      <c r="G212" s="246"/>
      <c r="H212" s="246"/>
      <c r="I212" s="114"/>
      <c r="J212" s="114"/>
      <c r="K212" s="246"/>
      <c r="L212" s="246"/>
      <c r="M212" s="246"/>
      <c r="N212" s="246"/>
      <c r="O212" s="246"/>
      <c r="P212" s="246"/>
      <c r="Q212" s="246"/>
      <c r="R212" s="246"/>
    </row>
    <row r="213" spans="2:18">
      <c r="B213" s="142"/>
      <c r="C213" s="142"/>
      <c r="D213" s="142"/>
      <c r="E213" s="142"/>
      <c r="F213" s="246"/>
      <c r="G213" s="246"/>
      <c r="H213" s="246"/>
      <c r="I213" s="114"/>
      <c r="J213" s="114"/>
      <c r="K213" s="246"/>
      <c r="L213" s="246"/>
      <c r="M213" s="246"/>
      <c r="N213" s="246"/>
      <c r="O213" s="246"/>
      <c r="P213" s="246"/>
      <c r="Q213" s="246"/>
      <c r="R213" s="246"/>
    </row>
    <row r="214" spans="2:18">
      <c r="B214" s="142"/>
      <c r="C214" s="142"/>
      <c r="D214" s="142"/>
      <c r="E214" s="142"/>
      <c r="F214" s="246"/>
      <c r="G214" s="246"/>
      <c r="H214" s="246"/>
      <c r="I214" s="114"/>
      <c r="J214" s="114"/>
      <c r="K214" s="246"/>
      <c r="L214" s="246"/>
      <c r="M214" s="246"/>
      <c r="N214" s="246"/>
      <c r="O214" s="246"/>
      <c r="P214" s="246"/>
      <c r="Q214" s="246"/>
      <c r="R214" s="246"/>
    </row>
    <row r="215" spans="2:18">
      <c r="B215" s="142"/>
      <c r="C215" s="142"/>
      <c r="D215" s="142"/>
      <c r="E215" s="142"/>
      <c r="F215" s="246"/>
      <c r="G215" s="246"/>
      <c r="H215" s="246"/>
      <c r="I215" s="114"/>
      <c r="J215" s="114"/>
      <c r="K215" s="246"/>
      <c r="L215" s="246"/>
      <c r="M215" s="246"/>
      <c r="N215" s="246"/>
      <c r="O215" s="246"/>
      <c r="P215" s="246"/>
      <c r="Q215" s="246"/>
      <c r="R215" s="246"/>
    </row>
    <row r="216" spans="2:18">
      <c r="B216" s="142"/>
      <c r="C216" s="142"/>
      <c r="D216" s="142"/>
      <c r="E216" s="142"/>
      <c r="F216" s="246"/>
      <c r="G216" s="246"/>
      <c r="H216" s="246"/>
      <c r="I216" s="114"/>
      <c r="J216" s="114"/>
      <c r="K216" s="246"/>
      <c r="L216" s="246"/>
      <c r="M216" s="246"/>
      <c r="N216" s="246"/>
      <c r="O216" s="246"/>
      <c r="P216" s="246"/>
      <c r="Q216" s="246"/>
      <c r="R216" s="246"/>
    </row>
    <row r="217" spans="2:18">
      <c r="B217" s="142"/>
      <c r="C217" s="142"/>
      <c r="D217" s="142"/>
      <c r="E217" s="142"/>
      <c r="F217" s="246"/>
      <c r="G217" s="246"/>
      <c r="H217" s="246"/>
      <c r="I217" s="114"/>
      <c r="J217" s="114"/>
      <c r="K217" s="246"/>
      <c r="L217" s="246"/>
      <c r="M217" s="246"/>
      <c r="N217" s="246"/>
      <c r="O217" s="246"/>
      <c r="P217" s="246"/>
      <c r="Q217" s="246"/>
      <c r="R217" s="246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8">
    <tabColor indexed="57"/>
    <outlinePr applyStyles="1" summaryBelow="0"/>
    <pageSetUpPr fitToPage="1"/>
  </sheetPr>
  <dimension ref="A1:I180"/>
  <sheetViews>
    <sheetView topLeftCell="A94" workbookViewId="0">
      <selection activeCell="A106" sqref="A106"/>
    </sheetView>
  </sheetViews>
  <sheetFormatPr baseColWidth="10" defaultColWidth="9.1640625" defaultRowHeight="11" outlineLevelRow="3"/>
  <cols>
    <col min="1" max="1" width="48.6640625" style="74" customWidth="1"/>
    <col min="2" max="4" width="16.33203125" style="211" customWidth="1"/>
    <col min="5" max="16384" width="9.1640625" style="74"/>
  </cols>
  <sheetData>
    <row r="1" spans="1:9" s="9" customFormat="1" ht="19">
      <c r="A1" s="5"/>
      <c r="B1" s="5"/>
      <c r="C1" s="5"/>
      <c r="D1" s="5"/>
    </row>
    <row r="2" spans="1:9" s="9" customFormat="1" ht="19">
      <c r="A2" s="5" t="s">
        <v>212</v>
      </c>
      <c r="B2" s="5"/>
      <c r="C2" s="5"/>
      <c r="D2" s="5"/>
      <c r="E2" s="47"/>
      <c r="F2" s="47"/>
      <c r="G2" s="47"/>
      <c r="H2" s="47"/>
      <c r="I2" s="47"/>
    </row>
    <row r="3" spans="1:9" s="9" customFormat="1" ht="14">
      <c r="A3" s="213"/>
      <c r="B3" s="163"/>
      <c r="C3" s="163"/>
      <c r="D3" s="163"/>
    </row>
    <row r="4" spans="1:9" s="82" customFormat="1" ht="14">
      <c r="B4" s="215"/>
      <c r="C4" s="215"/>
      <c r="D4" s="215" t="s">
        <v>213</v>
      </c>
    </row>
    <row r="5" spans="1:9" s="154" customFormat="1" ht="14">
      <c r="A5" s="93"/>
      <c r="B5" s="41">
        <v>44561</v>
      </c>
      <c r="C5" s="41">
        <v>44592</v>
      </c>
      <c r="D5" s="41">
        <v>44620</v>
      </c>
    </row>
    <row r="6" spans="1:9" s="121" customFormat="1" ht="17">
      <c r="A6" s="55" t="s">
        <v>214</v>
      </c>
      <c r="B6" s="226">
        <f>B$7+B$77</f>
        <v>2672.0210900444799</v>
      </c>
      <c r="C6" s="226">
        <f>C$7+C$77</f>
        <v>2745.4208088239502</v>
      </c>
      <c r="D6" s="226">
        <f>D$7+D$77</f>
        <v>2730.0759245751406</v>
      </c>
    </row>
    <row r="7" spans="1:9" s="180" customFormat="1" ht="16">
      <c r="A7" s="184" t="s">
        <v>215</v>
      </c>
      <c r="B7" s="202">
        <f>B$8+B$45</f>
        <v>2362.6826804546599</v>
      </c>
      <c r="C7" s="202">
        <f>C$8+C$45</f>
        <v>2424.6487035544601</v>
      </c>
      <c r="D7" s="202">
        <f>D$8+D$45</f>
        <v>2406.1141797857804</v>
      </c>
    </row>
    <row r="8" spans="1:9" s="212" customFormat="1" ht="16" outlineLevel="1">
      <c r="A8" s="219" t="s">
        <v>216</v>
      </c>
      <c r="B8" s="31">
        <f>B$9+B$43</f>
        <v>1062.5590347498203</v>
      </c>
      <c r="C8" s="31">
        <f>C$9+C$43</f>
        <v>1060.9851498074202</v>
      </c>
      <c r="D8" s="31">
        <f>D$9+D$43</f>
        <v>1017.6688738765204</v>
      </c>
    </row>
    <row r="9" spans="1:9" s="25" customFormat="1" ht="14" outlineLevel="2">
      <c r="A9" s="238" t="s">
        <v>217</v>
      </c>
      <c r="B9" s="204">
        <f>SUM(B$10:B$42)</f>
        <v>1060.7074994346003</v>
      </c>
      <c r="C9" s="204">
        <f>SUM(C$10:C$42)</f>
        <v>1059.1336144922002</v>
      </c>
      <c r="D9" s="204">
        <f>SUM(D$10:D$42)</f>
        <v>1015.8173385613004</v>
      </c>
    </row>
    <row r="10" spans="1:9" s="88" customFormat="1" ht="14" outlineLevel="3">
      <c r="A10" s="11" t="s">
        <v>218</v>
      </c>
      <c r="B10" s="24">
        <v>81.333449999999999</v>
      </c>
      <c r="C10" s="24">
        <v>81.333449999999999</v>
      </c>
      <c r="D10" s="24">
        <v>81.333449999999999</v>
      </c>
    </row>
    <row r="11" spans="1:9" ht="14" outlineLevel="3">
      <c r="A11" s="84" t="s">
        <v>219</v>
      </c>
      <c r="B11" s="223">
        <v>17.533000000000001</v>
      </c>
      <c r="C11" s="223">
        <v>17.533000000000001</v>
      </c>
      <c r="D11" s="223">
        <v>17.533000000000001</v>
      </c>
      <c r="E11" s="61"/>
      <c r="F11" s="61"/>
      <c r="G11" s="61"/>
    </row>
    <row r="12" spans="1:9" ht="14" outlineLevel="3">
      <c r="A12" s="84" t="s">
        <v>220</v>
      </c>
      <c r="B12" s="223">
        <v>95.914618630199996</v>
      </c>
      <c r="C12" s="223">
        <v>95.0173180516</v>
      </c>
      <c r="D12" s="223">
        <v>73.612848150000005</v>
      </c>
      <c r="E12" s="61"/>
      <c r="F12" s="61"/>
      <c r="G12" s="61"/>
    </row>
    <row r="13" spans="1:9" ht="14" outlineLevel="3">
      <c r="A13" s="84" t="s">
        <v>221</v>
      </c>
      <c r="B13" s="223">
        <v>36.5</v>
      </c>
      <c r="C13" s="223">
        <v>36.5</v>
      </c>
      <c r="D13" s="223">
        <v>36.5</v>
      </c>
      <c r="E13" s="61"/>
      <c r="F13" s="61"/>
      <c r="G13" s="61"/>
    </row>
    <row r="14" spans="1:9" ht="14" outlineLevel="3">
      <c r="A14" s="84" t="s">
        <v>222</v>
      </c>
      <c r="B14" s="223">
        <v>28.700001</v>
      </c>
      <c r="C14" s="223">
        <v>28.700001</v>
      </c>
      <c r="D14" s="223">
        <v>28.700001</v>
      </c>
      <c r="E14" s="61"/>
      <c r="F14" s="61"/>
      <c r="G14" s="61"/>
    </row>
    <row r="15" spans="1:9" ht="14" outlineLevel="3">
      <c r="A15" s="84" t="s">
        <v>223</v>
      </c>
      <c r="B15" s="223">
        <v>46.9</v>
      </c>
      <c r="C15" s="223">
        <v>46.9</v>
      </c>
      <c r="D15" s="223">
        <v>46.9</v>
      </c>
      <c r="E15" s="61"/>
      <c r="F15" s="61"/>
      <c r="G15" s="61"/>
    </row>
    <row r="16" spans="1:9" ht="14" outlineLevel="3">
      <c r="A16" s="84" t="s">
        <v>224</v>
      </c>
      <c r="B16" s="223">
        <v>117.101957</v>
      </c>
      <c r="C16" s="223">
        <v>117.101957</v>
      </c>
      <c r="D16" s="223">
        <v>117.101957</v>
      </c>
      <c r="E16" s="61"/>
      <c r="F16" s="61"/>
      <c r="G16" s="61"/>
    </row>
    <row r="17" spans="1:7" ht="14" outlineLevel="3">
      <c r="A17" s="84" t="s">
        <v>225</v>
      </c>
      <c r="B17" s="223">
        <v>12.097744</v>
      </c>
      <c r="C17" s="223">
        <v>12.097744</v>
      </c>
      <c r="D17" s="223">
        <v>12.097744</v>
      </c>
      <c r="E17" s="61"/>
      <c r="F17" s="61"/>
      <c r="G17" s="61"/>
    </row>
    <row r="18" spans="1:7" ht="14" outlineLevel="3">
      <c r="A18" s="84" t="s">
        <v>226</v>
      </c>
      <c r="B18" s="223">
        <v>12.097744</v>
      </c>
      <c r="C18" s="223">
        <v>12.097744</v>
      </c>
      <c r="D18" s="223">
        <v>12.097744</v>
      </c>
      <c r="E18" s="61"/>
      <c r="F18" s="61"/>
      <c r="G18" s="61"/>
    </row>
    <row r="19" spans="1:7" ht="14" outlineLevel="3">
      <c r="A19" s="84" t="s">
        <v>227</v>
      </c>
      <c r="B19" s="223">
        <v>76.851619688200003</v>
      </c>
      <c r="C19" s="223">
        <v>81.119094728899995</v>
      </c>
      <c r="D19" s="223">
        <v>81.600716249900003</v>
      </c>
      <c r="E19" s="61"/>
      <c r="F19" s="61"/>
      <c r="G19" s="61"/>
    </row>
    <row r="20" spans="1:7" ht="14" outlineLevel="3">
      <c r="A20" s="84" t="s">
        <v>228</v>
      </c>
      <c r="B20" s="223">
        <v>16.038086</v>
      </c>
      <c r="C20" s="223">
        <v>16.038086</v>
      </c>
      <c r="D20" s="223">
        <v>16.038086</v>
      </c>
      <c r="E20" s="61"/>
      <c r="F20" s="61"/>
      <c r="G20" s="61"/>
    </row>
    <row r="21" spans="1:7" ht="14" outlineLevel="3">
      <c r="A21" s="84" t="s">
        <v>229</v>
      </c>
      <c r="B21" s="223">
        <v>12.097744</v>
      </c>
      <c r="C21" s="223">
        <v>12.097744</v>
      </c>
      <c r="D21" s="223">
        <v>12.097744</v>
      </c>
      <c r="E21" s="61"/>
      <c r="F21" s="61"/>
      <c r="G21" s="61"/>
    </row>
    <row r="22" spans="1:7" ht="14" outlineLevel="3">
      <c r="A22" s="84" t="s">
        <v>230</v>
      </c>
      <c r="B22" s="223">
        <v>61.134827581400003</v>
      </c>
      <c r="C22" s="223">
        <v>64.893717180300001</v>
      </c>
      <c r="D22" s="223">
        <v>37.320084092800002</v>
      </c>
      <c r="E22" s="61"/>
      <c r="F22" s="61"/>
      <c r="G22" s="61"/>
    </row>
    <row r="23" spans="1:7" ht="14" outlineLevel="3">
      <c r="A23" s="84" t="s">
        <v>231</v>
      </c>
      <c r="B23" s="223">
        <v>12.097744</v>
      </c>
      <c r="C23" s="223">
        <v>12.097744</v>
      </c>
      <c r="D23" s="223">
        <v>12.097744</v>
      </c>
      <c r="E23" s="61"/>
      <c r="F23" s="61"/>
      <c r="G23" s="61"/>
    </row>
    <row r="24" spans="1:7" ht="14" outlineLevel="3">
      <c r="A24" s="84" t="s">
        <v>232</v>
      </c>
      <c r="B24" s="223">
        <v>12.097744</v>
      </c>
      <c r="C24" s="223">
        <v>12.097744</v>
      </c>
      <c r="D24" s="223">
        <v>12.097744</v>
      </c>
      <c r="E24" s="61"/>
      <c r="F24" s="61"/>
      <c r="G24" s="61"/>
    </row>
    <row r="25" spans="1:7" ht="14" outlineLevel="3">
      <c r="A25" s="84" t="s">
        <v>233</v>
      </c>
      <c r="B25" s="223">
        <v>12.097744</v>
      </c>
      <c r="C25" s="223">
        <v>12.097744</v>
      </c>
      <c r="D25" s="223">
        <v>12.097744</v>
      </c>
      <c r="E25" s="61"/>
      <c r="F25" s="61"/>
      <c r="G25" s="61"/>
    </row>
    <row r="26" spans="1:7" ht="14" outlineLevel="3">
      <c r="A26" s="84" t="s">
        <v>234</v>
      </c>
      <c r="B26" s="223">
        <v>12.097744</v>
      </c>
      <c r="C26" s="223">
        <v>12.097744</v>
      </c>
      <c r="D26" s="223">
        <v>12.097744</v>
      </c>
      <c r="E26" s="61"/>
      <c r="F26" s="61"/>
      <c r="G26" s="61"/>
    </row>
    <row r="27" spans="1:7" ht="14" outlineLevel="3">
      <c r="A27" s="84" t="s">
        <v>235</v>
      </c>
      <c r="B27" s="223">
        <v>12.097744</v>
      </c>
      <c r="C27" s="223">
        <v>12.097744</v>
      </c>
      <c r="D27" s="223">
        <v>12.097744</v>
      </c>
      <c r="E27" s="61"/>
      <c r="F27" s="61"/>
      <c r="G27" s="61"/>
    </row>
    <row r="28" spans="1:7" ht="14" outlineLevel="3">
      <c r="A28" s="84" t="s">
        <v>236</v>
      </c>
      <c r="B28" s="223">
        <v>12.097744</v>
      </c>
      <c r="C28" s="223">
        <v>12.097744</v>
      </c>
      <c r="D28" s="223">
        <v>12.097744</v>
      </c>
      <c r="E28" s="61"/>
      <c r="F28" s="61"/>
      <c r="G28" s="61"/>
    </row>
    <row r="29" spans="1:7" ht="14" outlineLevel="3">
      <c r="A29" s="84" t="s">
        <v>237</v>
      </c>
      <c r="B29" s="223">
        <v>12.097744</v>
      </c>
      <c r="C29" s="223">
        <v>12.097744</v>
      </c>
      <c r="D29" s="223">
        <v>12.097744</v>
      </c>
      <c r="E29" s="61"/>
      <c r="F29" s="61"/>
      <c r="G29" s="61"/>
    </row>
    <row r="30" spans="1:7" ht="14" outlineLevel="3">
      <c r="A30" s="84" t="s">
        <v>238</v>
      </c>
      <c r="B30" s="223">
        <v>12.097744</v>
      </c>
      <c r="C30" s="223">
        <v>12.097744</v>
      </c>
      <c r="D30" s="223">
        <v>12.097744</v>
      </c>
      <c r="E30" s="61"/>
      <c r="F30" s="61"/>
      <c r="G30" s="61"/>
    </row>
    <row r="31" spans="1:7" ht="14" outlineLevel="3">
      <c r="A31" s="84" t="s">
        <v>239</v>
      </c>
      <c r="B31" s="223">
        <v>12.097744</v>
      </c>
      <c r="C31" s="223">
        <v>12.097744</v>
      </c>
      <c r="D31" s="223">
        <v>12.097744</v>
      </c>
      <c r="E31" s="61"/>
      <c r="F31" s="61"/>
      <c r="G31" s="61"/>
    </row>
    <row r="32" spans="1:7" ht="14" outlineLevel="3">
      <c r="A32" s="84" t="s">
        <v>240</v>
      </c>
      <c r="B32" s="223">
        <v>12.097744</v>
      </c>
      <c r="C32" s="223">
        <v>12.097744</v>
      </c>
      <c r="D32" s="223">
        <v>12.097744</v>
      </c>
      <c r="E32" s="61"/>
      <c r="F32" s="61"/>
      <c r="G32" s="61"/>
    </row>
    <row r="33" spans="1:7" ht="14" outlineLevel="3">
      <c r="A33" s="84" t="s">
        <v>241</v>
      </c>
      <c r="B33" s="223">
        <v>1.1224285348</v>
      </c>
      <c r="C33" s="223">
        <v>1.1625995313999999</v>
      </c>
      <c r="D33" s="223">
        <v>1.2040300686000001</v>
      </c>
      <c r="E33" s="61"/>
      <c r="F33" s="61"/>
      <c r="G33" s="61"/>
    </row>
    <row r="34" spans="1:7" ht="14" outlineLevel="3">
      <c r="A34" s="84" t="s">
        <v>242</v>
      </c>
      <c r="B34" s="223">
        <v>91.468603000000002</v>
      </c>
      <c r="C34" s="223">
        <v>80.902839999999998</v>
      </c>
      <c r="D34" s="223">
        <v>80.904199000000006</v>
      </c>
      <c r="E34" s="61"/>
      <c r="F34" s="61"/>
      <c r="G34" s="61"/>
    </row>
    <row r="35" spans="1:7" ht="14" outlineLevel="3">
      <c r="A35" s="84" t="s">
        <v>243</v>
      </c>
      <c r="B35" s="223">
        <v>12.097751000000001</v>
      </c>
      <c r="C35" s="223">
        <v>12.097751000000001</v>
      </c>
      <c r="D35" s="223">
        <v>12.097751000000001</v>
      </c>
      <c r="E35" s="61"/>
      <c r="F35" s="61"/>
      <c r="G35" s="61"/>
    </row>
    <row r="36" spans="1:7" ht="14" outlineLevel="3">
      <c r="A36" s="84" t="s">
        <v>244</v>
      </c>
      <c r="B36" s="223">
        <v>42.151356999999997</v>
      </c>
      <c r="C36" s="223">
        <v>42.151356999999997</v>
      </c>
      <c r="D36" s="223">
        <v>42.151356999999997</v>
      </c>
      <c r="E36" s="61"/>
      <c r="F36" s="61"/>
      <c r="G36" s="61"/>
    </row>
    <row r="37" spans="1:7" ht="14" outlineLevel="3">
      <c r="A37" s="84" t="s">
        <v>245</v>
      </c>
      <c r="B37" s="223">
        <v>51.468836000000003</v>
      </c>
      <c r="C37" s="223">
        <v>52.204369999999997</v>
      </c>
      <c r="D37" s="223">
        <v>52.467790000000001</v>
      </c>
      <c r="E37" s="61"/>
      <c r="F37" s="61"/>
      <c r="G37" s="61"/>
    </row>
    <row r="38" spans="1:7" ht="14" outlineLevel="3">
      <c r="A38" s="84" t="s">
        <v>246</v>
      </c>
      <c r="B38" s="223">
        <v>26.571145999999999</v>
      </c>
      <c r="C38" s="223">
        <v>30.147962</v>
      </c>
      <c r="D38" s="223">
        <v>35.019298999999997</v>
      </c>
      <c r="E38" s="61"/>
      <c r="F38" s="61"/>
      <c r="G38" s="61"/>
    </row>
    <row r="39" spans="1:7" ht="14" outlineLevel="3">
      <c r="A39" s="84" t="s">
        <v>247</v>
      </c>
      <c r="B39" s="223">
        <v>41.080407000000001</v>
      </c>
      <c r="C39" s="223">
        <v>41.080407000000001</v>
      </c>
      <c r="D39" s="223">
        <v>41.080407000000001</v>
      </c>
      <c r="E39" s="61"/>
      <c r="F39" s="61"/>
      <c r="G39" s="61"/>
    </row>
    <row r="40" spans="1:7" ht="14" outlineLevel="3">
      <c r="A40" s="84" t="s">
        <v>248</v>
      </c>
      <c r="B40" s="223">
        <v>23.968738999999999</v>
      </c>
      <c r="C40" s="223">
        <v>21.479032</v>
      </c>
      <c r="D40" s="223">
        <v>21.481691000000001</v>
      </c>
      <c r="E40" s="61"/>
      <c r="F40" s="61"/>
      <c r="G40" s="61"/>
    </row>
    <row r="41" spans="1:7" ht="14" outlineLevel="3">
      <c r="A41" s="84" t="s">
        <v>249</v>
      </c>
      <c r="B41" s="223">
        <v>17.5</v>
      </c>
      <c r="C41" s="223">
        <v>17.5</v>
      </c>
      <c r="D41" s="223">
        <v>17.5</v>
      </c>
      <c r="E41" s="61"/>
      <c r="F41" s="61"/>
      <c r="G41" s="61"/>
    </row>
    <row r="42" spans="1:7" ht="14" outlineLevel="3">
      <c r="A42" s="267" t="s">
        <v>250</v>
      </c>
      <c r="B42" s="223">
        <v>18</v>
      </c>
      <c r="C42" s="223">
        <v>18</v>
      </c>
      <c r="D42" s="223">
        <v>18</v>
      </c>
      <c r="E42" s="61"/>
      <c r="F42" s="61"/>
      <c r="G42" s="61"/>
    </row>
    <row r="43" spans="1:7" ht="14" outlineLevel="2">
      <c r="A43" s="63" t="s">
        <v>251</v>
      </c>
      <c r="B43" s="171">
        <f>SUM(B$44:B$44)</f>
        <v>1.85153531522</v>
      </c>
      <c r="C43" s="171">
        <f>SUM(C$44:C$44)</f>
        <v>1.85153531522</v>
      </c>
      <c r="D43" s="171">
        <f>SUM(D$44:D$44)</f>
        <v>1.85153531522</v>
      </c>
      <c r="E43" s="61"/>
      <c r="F43" s="61"/>
      <c r="G43" s="61"/>
    </row>
    <row r="44" spans="1:7" ht="14" outlineLevel="3">
      <c r="A44" s="84" t="s">
        <v>252</v>
      </c>
      <c r="B44" s="223">
        <v>1.85153531522</v>
      </c>
      <c r="C44" s="223">
        <v>1.85153531522</v>
      </c>
      <c r="D44" s="223">
        <v>1.85153531522</v>
      </c>
      <c r="E44" s="61"/>
      <c r="F44" s="61"/>
      <c r="G44" s="61"/>
    </row>
    <row r="45" spans="1:7" ht="15" outlineLevel="1">
      <c r="A45" s="81" t="s">
        <v>253</v>
      </c>
      <c r="B45" s="140">
        <f>B$46+B$54+B$62+B$67+B$75</f>
        <v>1300.1236457048399</v>
      </c>
      <c r="C45" s="140">
        <f>C$46+C$54+C$62+C$67+C$75</f>
        <v>1363.6635537470399</v>
      </c>
      <c r="D45" s="140">
        <f>D$46+D$54+D$62+D$67+D$75</f>
        <v>1388.44530590926</v>
      </c>
      <c r="E45" s="61"/>
      <c r="F45" s="61"/>
      <c r="G45" s="61"/>
    </row>
    <row r="46" spans="1:7" ht="14" outlineLevel="2">
      <c r="A46" s="63" t="s">
        <v>254</v>
      </c>
      <c r="B46" s="171">
        <f>SUM(B$47:B$53)</f>
        <v>463.13044056396001</v>
      </c>
      <c r="C46" s="171">
        <f>SUM(C$47:C$53)</f>
        <v>483.72202795942002</v>
      </c>
      <c r="D46" s="171">
        <f>SUM(D$47:D$53)</f>
        <v>494.30931550290006</v>
      </c>
      <c r="E46" s="61"/>
      <c r="F46" s="61"/>
      <c r="G46" s="61"/>
    </row>
    <row r="47" spans="1:7" ht="14" outlineLevel="3">
      <c r="A47" s="84" t="s">
        <v>100</v>
      </c>
      <c r="B47" s="223">
        <v>6.1845200000000003E-2</v>
      </c>
      <c r="C47" s="223">
        <v>6.4058599999999993E-2</v>
      </c>
      <c r="D47" s="223">
        <v>6.6341399999999995E-2</v>
      </c>
      <c r="E47" s="61"/>
      <c r="F47" s="61"/>
      <c r="G47" s="61"/>
    </row>
    <row r="48" spans="1:7" ht="14" outlineLevel="3">
      <c r="A48" s="84" t="s">
        <v>256</v>
      </c>
      <c r="B48" s="223">
        <v>10.500506646330001</v>
      </c>
      <c r="C48" s="223">
        <v>10.9371687073</v>
      </c>
      <c r="D48" s="223">
        <v>11.039900752859999</v>
      </c>
      <c r="E48" s="61"/>
      <c r="F48" s="61"/>
      <c r="G48" s="61"/>
    </row>
    <row r="49" spans="1:7" ht="14" outlineLevel="3">
      <c r="A49" s="84" t="s">
        <v>257</v>
      </c>
      <c r="B49" s="223">
        <v>27.704960040149999</v>
      </c>
      <c r="C49" s="223">
        <v>28.69650277189</v>
      </c>
      <c r="D49" s="223">
        <v>29.363309944680001</v>
      </c>
      <c r="E49" s="61"/>
      <c r="F49" s="61"/>
      <c r="G49" s="61"/>
    </row>
    <row r="50" spans="1:7" ht="14" outlineLevel="3">
      <c r="A50" s="84" t="s">
        <v>255</v>
      </c>
      <c r="B50" s="223">
        <v>136.36866599999999</v>
      </c>
      <c r="C50" s="223">
        <v>141.249213</v>
      </c>
      <c r="D50" s="223">
        <v>146.28278700000001</v>
      </c>
      <c r="E50" s="61"/>
      <c r="F50" s="61"/>
      <c r="G50" s="61"/>
    </row>
    <row r="51" spans="1:7" ht="14" outlineLevel="3">
      <c r="A51" s="84" t="s">
        <v>258</v>
      </c>
      <c r="B51" s="223">
        <v>167.90406736776001</v>
      </c>
      <c r="C51" s="223">
        <v>176.22917282002001</v>
      </c>
      <c r="D51" s="223">
        <v>177.98471814151</v>
      </c>
      <c r="E51" s="61"/>
      <c r="F51" s="61"/>
      <c r="G51" s="61"/>
    </row>
    <row r="52" spans="1:7" ht="14" outlineLevel="3">
      <c r="A52" s="84" t="s">
        <v>259</v>
      </c>
      <c r="B52" s="223">
        <v>119.00280760606</v>
      </c>
      <c r="C52" s="223">
        <v>124.87069281175999</v>
      </c>
      <c r="D52" s="223">
        <v>127.8619963598</v>
      </c>
      <c r="E52" s="61"/>
      <c r="F52" s="61"/>
      <c r="G52" s="61"/>
    </row>
    <row r="53" spans="1:7" ht="14" outlineLevel="3">
      <c r="A53" s="84" t="s">
        <v>260</v>
      </c>
      <c r="B53" s="223">
        <v>1.5875877036599999</v>
      </c>
      <c r="C53" s="223">
        <v>1.6752192484499999</v>
      </c>
      <c r="D53" s="223">
        <v>1.71026190405</v>
      </c>
      <c r="E53" s="61"/>
      <c r="F53" s="61"/>
      <c r="G53" s="61"/>
    </row>
    <row r="54" spans="1:7" ht="14" outlineLevel="2">
      <c r="A54" s="63" t="s">
        <v>261</v>
      </c>
      <c r="B54" s="171">
        <f>SUM(B$55:B$61)</f>
        <v>40.750160885679996</v>
      </c>
      <c r="C54" s="171">
        <f>SUM(C$55:C$61)</f>
        <v>42.79229688401</v>
      </c>
      <c r="D54" s="171">
        <f>SUM(D$55:D$61)</f>
        <v>43.867214774570002</v>
      </c>
      <c r="E54" s="61"/>
      <c r="F54" s="61"/>
      <c r="G54" s="61"/>
    </row>
    <row r="55" spans="1:7" ht="14" outlineLevel="3">
      <c r="A55" s="84" t="s">
        <v>262</v>
      </c>
      <c r="B55" s="223">
        <v>0.55899540264000003</v>
      </c>
      <c r="C55" s="223">
        <v>0.58423875080999998</v>
      </c>
      <c r="D55" s="223">
        <v>0.60307566617999997</v>
      </c>
      <c r="E55" s="61"/>
      <c r="F55" s="61"/>
      <c r="G55" s="61"/>
    </row>
    <row r="56" spans="1:7" ht="14" outlineLevel="3">
      <c r="A56" s="84" t="s">
        <v>263</v>
      </c>
      <c r="B56" s="223">
        <v>7.8206807494600001</v>
      </c>
      <c r="C56" s="223">
        <v>8.1005778921699996</v>
      </c>
      <c r="D56" s="223">
        <v>8.3892510634799997</v>
      </c>
      <c r="E56" s="61"/>
      <c r="F56" s="61"/>
      <c r="G56" s="61"/>
    </row>
    <row r="57" spans="1:7" ht="14" outlineLevel="3">
      <c r="A57" s="84" t="s">
        <v>264</v>
      </c>
      <c r="B57" s="223">
        <v>1.1414699260300001</v>
      </c>
      <c r="C57" s="223">
        <v>1.2354148488100001</v>
      </c>
      <c r="D57" s="223">
        <v>1.2794402414499999</v>
      </c>
      <c r="E57" s="61"/>
      <c r="F57" s="61"/>
      <c r="G57" s="61"/>
    </row>
    <row r="58" spans="1:7" ht="14" outlineLevel="3">
      <c r="A58" s="84" t="s">
        <v>265</v>
      </c>
      <c r="B58" s="223">
        <v>16.526657320249999</v>
      </c>
      <c r="C58" s="223">
        <v>17.43889448865</v>
      </c>
      <c r="D58" s="223">
        <v>17.724252598709999</v>
      </c>
      <c r="E58" s="61"/>
      <c r="F58" s="61"/>
      <c r="G58" s="61"/>
    </row>
    <row r="59" spans="1:7" ht="14" outlineLevel="3">
      <c r="A59" s="84" t="s">
        <v>266</v>
      </c>
      <c r="B59" s="223">
        <v>1.2890436159999999E-2</v>
      </c>
      <c r="C59" s="223">
        <v>1.360196147E-2</v>
      </c>
      <c r="D59" s="223">
        <v>1.382453464E-2</v>
      </c>
      <c r="E59" s="61"/>
      <c r="F59" s="61"/>
      <c r="G59" s="61"/>
    </row>
    <row r="60" spans="1:7" ht="14" outlineLevel="3">
      <c r="A60" s="84" t="s">
        <v>267</v>
      </c>
      <c r="B60" s="223">
        <v>1.08277249519</v>
      </c>
      <c r="C60" s="223">
        <v>1.1215242275899999</v>
      </c>
      <c r="D60" s="223">
        <v>1.25513840146</v>
      </c>
      <c r="E60" s="61"/>
      <c r="F60" s="61"/>
      <c r="G60" s="61"/>
    </row>
    <row r="61" spans="1:7" ht="14" outlineLevel="3">
      <c r="A61" s="84" t="s">
        <v>268</v>
      </c>
      <c r="B61" s="223">
        <v>13.60669455595</v>
      </c>
      <c r="C61" s="223">
        <v>14.29804471451</v>
      </c>
      <c r="D61" s="223">
        <v>14.602232268650001</v>
      </c>
      <c r="E61" s="61"/>
      <c r="F61" s="61"/>
      <c r="G61" s="61"/>
    </row>
    <row r="62" spans="1:7" ht="14" outlineLevel="2">
      <c r="A62" s="63" t="s">
        <v>269</v>
      </c>
      <c r="B62" s="171">
        <f>SUM(B$63:B$66)</f>
        <v>50.739152857089998</v>
      </c>
      <c r="C62" s="171">
        <f>SUM(C$63:C$66)</f>
        <v>52.55507456054</v>
      </c>
      <c r="D62" s="171">
        <f>SUM(D$63:D$66)</f>
        <v>53.441965296500001</v>
      </c>
      <c r="E62" s="61"/>
      <c r="F62" s="61"/>
      <c r="G62" s="61"/>
    </row>
    <row r="63" spans="1:7" ht="14" outlineLevel="3">
      <c r="A63" s="84" t="s">
        <v>59</v>
      </c>
      <c r="B63" s="223">
        <v>20.099689999999999</v>
      </c>
      <c r="C63" s="223">
        <v>20.819044999999999</v>
      </c>
      <c r="D63" s="223">
        <v>21.560955</v>
      </c>
      <c r="E63" s="61"/>
      <c r="F63" s="61"/>
      <c r="G63" s="61"/>
    </row>
    <row r="64" spans="1:7" ht="14" outlineLevel="3">
      <c r="A64" s="84" t="s">
        <v>75</v>
      </c>
      <c r="B64" s="223">
        <v>1.5810478E-3</v>
      </c>
      <c r="C64" s="223">
        <v>1.63763249E-3</v>
      </c>
      <c r="D64" s="223">
        <v>1.6959913499999999E-3</v>
      </c>
      <c r="E64" s="61"/>
      <c r="F64" s="61"/>
      <c r="G64" s="61"/>
    </row>
    <row r="65" spans="1:7" ht="14" outlineLevel="3">
      <c r="A65" s="84" t="s">
        <v>164</v>
      </c>
      <c r="B65" s="223">
        <v>8.11366189644</v>
      </c>
      <c r="C65" s="223">
        <v>8.40404464629</v>
      </c>
      <c r="D65" s="223">
        <v>8.7132063299499993</v>
      </c>
      <c r="E65" s="61"/>
      <c r="F65" s="61"/>
      <c r="G65" s="61"/>
    </row>
    <row r="66" spans="1:7" ht="14" outlineLevel="3">
      <c r="A66" s="84" t="s">
        <v>45</v>
      </c>
      <c r="B66" s="223">
        <v>22.52421991285</v>
      </c>
      <c r="C66" s="223">
        <v>23.330347281760002</v>
      </c>
      <c r="D66" s="223">
        <v>23.166107975199999</v>
      </c>
      <c r="E66" s="61"/>
      <c r="F66" s="61"/>
      <c r="G66" s="61"/>
    </row>
    <row r="67" spans="1:7" ht="14" outlineLevel="2">
      <c r="A67" s="63" t="s">
        <v>270</v>
      </c>
      <c r="B67" s="171">
        <f>SUM(B$68:B$74)</f>
        <v>625.00446546599994</v>
      </c>
      <c r="C67" s="171">
        <f>SUM(C$68:C$74)</f>
        <v>658.15304675699986</v>
      </c>
      <c r="D67" s="171">
        <f>SUM(D$68:D$74)</f>
        <v>667.35677958700001</v>
      </c>
      <c r="E67" s="61"/>
      <c r="F67" s="61"/>
      <c r="G67" s="61"/>
    </row>
    <row r="68" spans="1:7" ht="14" outlineLevel="3">
      <c r="A68" s="84" t="s">
        <v>271</v>
      </c>
      <c r="B68" s="223">
        <v>81.834599999999995</v>
      </c>
      <c r="C68" s="223">
        <v>86.351699999999994</v>
      </c>
      <c r="D68" s="223">
        <v>87.764700000000005</v>
      </c>
      <c r="E68" s="61"/>
      <c r="F68" s="61"/>
      <c r="G68" s="61"/>
    </row>
    <row r="69" spans="1:7" ht="14" outlineLevel="3">
      <c r="A69" s="84" t="s">
        <v>272</v>
      </c>
      <c r="B69" s="223">
        <v>208.99547546599999</v>
      </c>
      <c r="C69" s="223">
        <v>220.531591757</v>
      </c>
      <c r="D69" s="223">
        <v>221.18547458699999</v>
      </c>
      <c r="E69" s="61"/>
      <c r="F69" s="61"/>
      <c r="G69" s="61"/>
    </row>
    <row r="70" spans="1:7" ht="14" outlineLevel="3">
      <c r="A70" s="84" t="s">
        <v>273</v>
      </c>
      <c r="B70" s="223">
        <v>81.834599999999995</v>
      </c>
      <c r="C70" s="223">
        <v>86.351699999999994</v>
      </c>
      <c r="D70" s="223">
        <v>87.764700000000005</v>
      </c>
      <c r="E70" s="61"/>
      <c r="F70" s="61"/>
      <c r="G70" s="61"/>
    </row>
    <row r="71" spans="1:7" ht="14" outlineLevel="3">
      <c r="A71" s="84" t="s">
        <v>274</v>
      </c>
      <c r="B71" s="223">
        <v>64.103769999999997</v>
      </c>
      <c r="C71" s="223">
        <v>67.642165000000006</v>
      </c>
      <c r="D71" s="223">
        <v>68.749015</v>
      </c>
      <c r="E71" s="61"/>
      <c r="F71" s="61"/>
      <c r="G71" s="61"/>
    </row>
    <row r="72" spans="1:7" ht="14" outlineLevel="3">
      <c r="A72" s="84" t="s">
        <v>275</v>
      </c>
      <c r="B72" s="223">
        <v>30.922599999999999</v>
      </c>
      <c r="C72" s="223">
        <v>32.029299999999999</v>
      </c>
      <c r="D72" s="223">
        <v>33.170699999999997</v>
      </c>
      <c r="E72" s="61"/>
      <c r="F72" s="61"/>
      <c r="G72" s="61"/>
    </row>
    <row r="73" spans="1:7" ht="14" outlineLevel="3">
      <c r="A73" s="84" t="s">
        <v>276</v>
      </c>
      <c r="B73" s="223">
        <v>109.57657</v>
      </c>
      <c r="C73" s="223">
        <v>114.874765</v>
      </c>
      <c r="D73" s="223">
        <v>117.526115</v>
      </c>
      <c r="E73" s="61"/>
      <c r="F73" s="61"/>
      <c r="G73" s="61"/>
    </row>
    <row r="74" spans="1:7" ht="14" outlineLevel="3">
      <c r="A74" s="84" t="s">
        <v>277</v>
      </c>
      <c r="B74" s="223">
        <v>47.736849999999997</v>
      </c>
      <c r="C74" s="223">
        <v>50.371825000000001</v>
      </c>
      <c r="D74" s="223">
        <v>51.196075</v>
      </c>
      <c r="E74" s="61"/>
      <c r="F74" s="61"/>
      <c r="G74" s="61"/>
    </row>
    <row r="75" spans="1:7" ht="14" outlineLevel="2">
      <c r="A75" s="63" t="s">
        <v>278</v>
      </c>
      <c r="B75" s="171">
        <f>SUM(B$76:B$76)</f>
        <v>120.49942593211</v>
      </c>
      <c r="C75" s="171">
        <f>SUM(C$76:C$76)</f>
        <v>126.44110758607</v>
      </c>
      <c r="D75" s="171">
        <f>SUM(D$76:D$76)</f>
        <v>129.47003074828999</v>
      </c>
      <c r="E75" s="61"/>
      <c r="F75" s="61"/>
      <c r="G75" s="61"/>
    </row>
    <row r="76" spans="1:7" ht="14" outlineLevel="3">
      <c r="A76" s="84" t="s">
        <v>259</v>
      </c>
      <c r="B76" s="223">
        <v>120.49942593211</v>
      </c>
      <c r="C76" s="223">
        <v>126.44110758607</v>
      </c>
      <c r="D76" s="223">
        <v>129.47003074828999</v>
      </c>
      <c r="E76" s="61"/>
      <c r="F76" s="61"/>
      <c r="G76" s="61"/>
    </row>
    <row r="77" spans="1:7" ht="15">
      <c r="A77" s="222" t="s">
        <v>279</v>
      </c>
      <c r="B77" s="18">
        <f>B$78+B$95</f>
        <v>309.33840958982</v>
      </c>
      <c r="C77" s="18">
        <f>C$78+C$95</f>
        <v>320.77210526949</v>
      </c>
      <c r="D77" s="18">
        <f>D$78+D$95</f>
        <v>323.96174478935995</v>
      </c>
      <c r="E77" s="61"/>
      <c r="F77" s="61"/>
      <c r="G77" s="61"/>
    </row>
    <row r="78" spans="1:7" ht="15" outlineLevel="1">
      <c r="A78" s="81" t="s">
        <v>280</v>
      </c>
      <c r="B78" s="140">
        <f>B$79+B$85+B$93</f>
        <v>49.038826501249993</v>
      </c>
      <c r="C78" s="140">
        <f>C$79+C$85+C$93</f>
        <v>49.565461948269991</v>
      </c>
      <c r="D78" s="140">
        <f>D$79+D$85+D$93</f>
        <v>49.716259787169996</v>
      </c>
      <c r="E78" s="61"/>
      <c r="F78" s="61"/>
      <c r="G78" s="61"/>
    </row>
    <row r="79" spans="1:7" ht="14" outlineLevel="2">
      <c r="A79" s="63" t="s">
        <v>281</v>
      </c>
      <c r="B79" s="171">
        <f>SUM(B$80:B$84)</f>
        <v>16.928416599999998</v>
      </c>
      <c r="C79" s="171">
        <f>SUM(C$80:C$84)</f>
        <v>16.928416599999998</v>
      </c>
      <c r="D79" s="171">
        <f>SUM(D$80:D$84)</f>
        <v>16.928416599999998</v>
      </c>
      <c r="E79" s="61"/>
      <c r="F79" s="61"/>
      <c r="G79" s="61"/>
    </row>
    <row r="80" spans="1:7" ht="14" outlineLevel="3">
      <c r="A80" s="84" t="s">
        <v>282</v>
      </c>
      <c r="B80" s="223">
        <v>1.1600000000000001E-5</v>
      </c>
      <c r="C80" s="223">
        <v>1.1600000000000001E-5</v>
      </c>
      <c r="D80" s="223">
        <v>1.1600000000000001E-5</v>
      </c>
      <c r="E80" s="61"/>
      <c r="F80" s="61"/>
      <c r="G80" s="61"/>
    </row>
    <row r="81" spans="1:7" ht="14" outlineLevel="3">
      <c r="A81" s="84" t="s">
        <v>283</v>
      </c>
      <c r="B81" s="223">
        <v>3.4750000000000001</v>
      </c>
      <c r="C81" s="223">
        <v>3.4750000000000001</v>
      </c>
      <c r="D81" s="223">
        <v>3.4750000000000001</v>
      </c>
      <c r="E81" s="61"/>
      <c r="F81" s="61"/>
      <c r="G81" s="61"/>
    </row>
    <row r="82" spans="1:7" ht="14" outlineLevel="3">
      <c r="A82" s="84" t="s">
        <v>284</v>
      </c>
      <c r="B82" s="223">
        <v>8.5809999999999995</v>
      </c>
      <c r="C82" s="223">
        <v>8.5809999999999995</v>
      </c>
      <c r="D82" s="223">
        <v>8.5809999999999995</v>
      </c>
      <c r="E82" s="61"/>
      <c r="F82" s="61"/>
      <c r="G82" s="61"/>
    </row>
    <row r="83" spans="1:7" ht="14" outlineLevel="3">
      <c r="A83" s="84" t="s">
        <v>285</v>
      </c>
      <c r="B83" s="223">
        <v>2.8724050000000001</v>
      </c>
      <c r="C83" s="223">
        <v>2.8724050000000001</v>
      </c>
      <c r="D83" s="223">
        <v>2.8724050000000001</v>
      </c>
      <c r="E83" s="61"/>
      <c r="F83" s="61"/>
      <c r="G83" s="61"/>
    </row>
    <row r="84" spans="1:7" ht="14" outlineLevel="3">
      <c r="A84" s="84" t="s">
        <v>286</v>
      </c>
      <c r="B84" s="223">
        <v>2</v>
      </c>
      <c r="C84" s="223">
        <v>2</v>
      </c>
      <c r="D84" s="223">
        <v>2</v>
      </c>
      <c r="E84" s="61"/>
      <c r="F84" s="61"/>
      <c r="G84" s="61"/>
    </row>
    <row r="85" spans="1:7" ht="14" outlineLevel="2">
      <c r="A85" s="63" t="s">
        <v>251</v>
      </c>
      <c r="B85" s="171">
        <f>SUM(B$86:B$92)</f>
        <v>32.109455251249997</v>
      </c>
      <c r="C85" s="171">
        <f>SUM(C$86:C$92)</f>
        <v>32.636090698269996</v>
      </c>
      <c r="D85" s="171">
        <f>SUM(D$86:D$92)</f>
        <v>32.78688853717</v>
      </c>
      <c r="E85" s="61"/>
      <c r="F85" s="61"/>
      <c r="G85" s="61"/>
    </row>
    <row r="86" spans="1:7" ht="14" outlineLevel="3">
      <c r="A86" s="84" t="s">
        <v>287</v>
      </c>
      <c r="B86" s="223">
        <v>4.3504301776699998</v>
      </c>
      <c r="C86" s="223">
        <v>4.3531319117200002</v>
      </c>
      <c r="D86" s="223">
        <v>4.3600152450499996</v>
      </c>
      <c r="E86" s="61"/>
      <c r="F86" s="61"/>
      <c r="G86" s="61"/>
    </row>
    <row r="87" spans="1:7" ht="14" outlineLevel="3">
      <c r="A87" s="84" t="s">
        <v>288</v>
      </c>
      <c r="B87" s="223">
        <v>0.3546166</v>
      </c>
      <c r="C87" s="223">
        <v>0.37419069999999999</v>
      </c>
      <c r="D87" s="223">
        <v>0.38031369999999998</v>
      </c>
      <c r="E87" s="61"/>
      <c r="F87" s="61"/>
      <c r="G87" s="61"/>
    </row>
    <row r="88" spans="1:7" ht="14" outlineLevel="3">
      <c r="A88" s="84" t="s">
        <v>289</v>
      </c>
      <c r="B88" s="223">
        <v>0.27278200000000002</v>
      </c>
      <c r="C88" s="223">
        <v>0.28783900000000001</v>
      </c>
      <c r="D88" s="223">
        <v>0.292549</v>
      </c>
      <c r="E88" s="61"/>
      <c r="F88" s="61"/>
      <c r="G88" s="61"/>
    </row>
    <row r="89" spans="1:7" ht="14" outlineLevel="3">
      <c r="A89" s="84" t="s">
        <v>290</v>
      </c>
      <c r="B89" s="223">
        <v>0.38189479999999998</v>
      </c>
      <c r="C89" s="223">
        <v>0.40297460000000002</v>
      </c>
      <c r="D89" s="223">
        <v>0.4095686</v>
      </c>
      <c r="E89" s="61"/>
      <c r="F89" s="61"/>
      <c r="G89" s="61"/>
    </row>
    <row r="90" spans="1:7" ht="14" outlineLevel="3">
      <c r="A90" s="84" t="s">
        <v>291</v>
      </c>
      <c r="B90" s="223">
        <v>10.60962944519</v>
      </c>
      <c r="C90" s="223">
        <v>10.8185373923</v>
      </c>
      <c r="D90" s="223">
        <v>10.914588305980001</v>
      </c>
      <c r="E90" s="61"/>
      <c r="F90" s="61"/>
      <c r="G90" s="61"/>
    </row>
    <row r="91" spans="1:7" ht="14" outlineLevel="3">
      <c r="A91" s="84" t="s">
        <v>292</v>
      </c>
      <c r="B91" s="223">
        <v>12.514342159670001</v>
      </c>
      <c r="C91" s="223">
        <v>12.424652255190001</v>
      </c>
      <c r="D91" s="223">
        <v>12.455088847080001</v>
      </c>
      <c r="E91" s="61"/>
      <c r="F91" s="61"/>
      <c r="G91" s="61"/>
    </row>
    <row r="92" spans="1:7" ht="14" outlineLevel="3">
      <c r="A92" s="84" t="s">
        <v>293</v>
      </c>
      <c r="B92" s="223">
        <v>3.62576006872</v>
      </c>
      <c r="C92" s="223">
        <v>3.9747648390600001</v>
      </c>
      <c r="D92" s="223">
        <v>3.9747648390600001</v>
      </c>
      <c r="E92" s="61"/>
      <c r="F92" s="61"/>
      <c r="G92" s="61"/>
    </row>
    <row r="93" spans="1:7" ht="14" outlineLevel="2">
      <c r="A93" s="63" t="s">
        <v>278</v>
      </c>
      <c r="B93" s="171">
        <f>SUM(B$94:B$94)</f>
        <v>9.5465000000000003E-4</v>
      </c>
      <c r="C93" s="171">
        <f>SUM(C$94:C$94)</f>
        <v>9.5465000000000003E-4</v>
      </c>
      <c r="D93" s="171">
        <f>SUM(D$94:D$94)</f>
        <v>9.5465000000000003E-4</v>
      </c>
      <c r="E93" s="61"/>
      <c r="F93" s="61"/>
      <c r="G93" s="61"/>
    </row>
    <row r="94" spans="1:7" ht="14" outlineLevel="3">
      <c r="A94" s="84" t="s">
        <v>294</v>
      </c>
      <c r="B94" s="223">
        <v>9.5465000000000003E-4</v>
      </c>
      <c r="C94" s="223">
        <v>9.5465000000000003E-4</v>
      </c>
      <c r="D94" s="223">
        <v>9.5465000000000003E-4</v>
      </c>
      <c r="E94" s="61"/>
      <c r="F94" s="61"/>
      <c r="G94" s="61"/>
    </row>
    <row r="95" spans="1:7" ht="15" outlineLevel="1">
      <c r="A95" s="81" t="s">
        <v>253</v>
      </c>
      <c r="B95" s="140">
        <f>B$96+B$102+B$103+B$107+B$110</f>
        <v>260.29958308856999</v>
      </c>
      <c r="C95" s="140">
        <f>C$96+C$102+C$103+C$107+C$110</f>
        <v>271.20664332121999</v>
      </c>
      <c r="D95" s="140">
        <f>D$96+D$102+D$103+D$107+D$110</f>
        <v>274.24548500218998</v>
      </c>
      <c r="E95" s="61"/>
      <c r="F95" s="61"/>
      <c r="G95" s="61"/>
    </row>
    <row r="96" spans="1:7" ht="14" outlineLevel="2">
      <c r="A96" s="63" t="s">
        <v>254</v>
      </c>
      <c r="B96" s="171">
        <f>SUM(B$97:B$101)</f>
        <v>186.07742670998999</v>
      </c>
      <c r="C96" s="171">
        <f>SUM(C$97:C$101)</f>
        <v>195.07413306116999</v>
      </c>
      <c r="D96" s="171">
        <f>SUM(D$97:D$101)</f>
        <v>195.92485886006</v>
      </c>
      <c r="E96" s="61"/>
      <c r="F96" s="61"/>
      <c r="G96" s="61"/>
    </row>
    <row r="97" spans="1:7" ht="14" outlineLevel="3">
      <c r="A97" s="84" t="s">
        <v>295</v>
      </c>
      <c r="B97" s="223">
        <v>9.2767800000000005</v>
      </c>
      <c r="C97" s="223">
        <v>9.6087900000000008</v>
      </c>
      <c r="D97" s="223">
        <v>9.9512099999999997</v>
      </c>
      <c r="E97" s="61"/>
      <c r="F97" s="61"/>
      <c r="G97" s="61"/>
    </row>
    <row r="98" spans="1:7" ht="14" outlineLevel="3">
      <c r="A98" s="84" t="s">
        <v>256</v>
      </c>
      <c r="B98" s="223">
        <v>9.2781416098600005</v>
      </c>
      <c r="C98" s="223">
        <v>9.6581020427599995</v>
      </c>
      <c r="D98" s="223">
        <v>10.078030923269999</v>
      </c>
      <c r="E98" s="61"/>
      <c r="F98" s="61"/>
      <c r="G98" s="61"/>
    </row>
    <row r="99" spans="1:7" ht="14" outlineLevel="3">
      <c r="A99" s="84" t="s">
        <v>257</v>
      </c>
      <c r="B99" s="223">
        <v>1.685745539</v>
      </c>
      <c r="C99" s="223">
        <v>1.718051652</v>
      </c>
      <c r="D99" s="223">
        <v>1.779276348</v>
      </c>
      <c r="E99" s="61"/>
      <c r="F99" s="61"/>
      <c r="G99" s="61"/>
    </row>
    <row r="100" spans="1:7" ht="14" outlineLevel="3">
      <c r="A100" s="84" t="s">
        <v>258</v>
      </c>
      <c r="B100" s="223">
        <v>12.77248679523</v>
      </c>
      <c r="C100" s="223">
        <v>13.47750154575</v>
      </c>
      <c r="D100" s="223">
        <v>13.69803813837</v>
      </c>
      <c r="E100" s="61"/>
      <c r="F100" s="61"/>
      <c r="G100" s="61"/>
    </row>
    <row r="101" spans="1:7" ht="14" outlineLevel="3">
      <c r="A101" s="84" t="s">
        <v>259</v>
      </c>
      <c r="B101" s="223">
        <v>153.0642727659</v>
      </c>
      <c r="C101" s="223">
        <v>160.61168782065999</v>
      </c>
      <c r="D101" s="223">
        <v>160.41830345042001</v>
      </c>
      <c r="E101" s="61"/>
      <c r="F101" s="61"/>
      <c r="G101" s="61"/>
    </row>
    <row r="102" spans="1:7" ht="14" outlineLevel="2">
      <c r="A102" s="63" t="s">
        <v>296</v>
      </c>
      <c r="B102" s="171"/>
      <c r="C102" s="171"/>
      <c r="D102" s="171"/>
      <c r="E102" s="61"/>
      <c r="F102" s="61"/>
      <c r="G102" s="61"/>
    </row>
    <row r="103" spans="1:7" ht="14" outlineLevel="2">
      <c r="A103" s="63" t="s">
        <v>269</v>
      </c>
      <c r="B103" s="171">
        <f>SUM(B$104:B$106)</f>
        <v>29.513522327330001</v>
      </c>
      <c r="C103" s="171">
        <f>SUM(C$104:C$106)</f>
        <v>28.97436397037</v>
      </c>
      <c r="D103" s="171">
        <f>SUM(D$104:D$106)</f>
        <v>30.366046220949997</v>
      </c>
      <c r="E103" s="61"/>
      <c r="F103" s="61"/>
      <c r="G103" s="61"/>
    </row>
    <row r="104" spans="1:7" ht="14" outlineLevel="3">
      <c r="A104" s="84" t="s">
        <v>145</v>
      </c>
      <c r="B104" s="223">
        <v>4.4761919675000001</v>
      </c>
      <c r="C104" s="223">
        <v>4.7232684698099998</v>
      </c>
      <c r="D104" s="223">
        <v>5.7084016451000004</v>
      </c>
      <c r="E104" s="61"/>
      <c r="F104" s="61"/>
      <c r="G104" s="61"/>
    </row>
    <row r="105" spans="1:7" ht="14" outlineLevel="3">
      <c r="A105" s="84" t="s">
        <v>45</v>
      </c>
      <c r="B105" s="223">
        <v>0.48695035983000001</v>
      </c>
      <c r="C105" s="223">
        <v>0.50437800056000004</v>
      </c>
      <c r="D105" s="223">
        <v>0.52235207584999999</v>
      </c>
      <c r="E105" s="61"/>
      <c r="F105" s="61"/>
      <c r="G105" s="61"/>
    </row>
    <row r="106" spans="1:7" ht="14" outlineLevel="3">
      <c r="A106" s="84" t="s">
        <v>297</v>
      </c>
      <c r="B106" s="223">
        <v>24.550380000000001</v>
      </c>
      <c r="C106" s="223">
        <v>23.746717499999999</v>
      </c>
      <c r="D106" s="223">
        <v>24.135292499999998</v>
      </c>
      <c r="E106" s="61"/>
      <c r="F106" s="61"/>
      <c r="G106" s="61"/>
    </row>
    <row r="107" spans="1:7" ht="14" outlineLevel="2">
      <c r="A107" s="63" t="s">
        <v>298</v>
      </c>
      <c r="B107" s="171">
        <f>SUM(B$108:B$109)</f>
        <v>41.599254999999999</v>
      </c>
      <c r="C107" s="171">
        <f>SUM(C$108:C$109)</f>
        <v>43.895447500000003</v>
      </c>
      <c r="D107" s="171">
        <f>SUM(D$108:D$109)</f>
        <v>44.613722499999994</v>
      </c>
      <c r="E107" s="61"/>
      <c r="F107" s="61"/>
      <c r="G107" s="61"/>
    </row>
    <row r="108" spans="1:7" ht="14" outlineLevel="3">
      <c r="A108" s="84" t="s">
        <v>299</v>
      </c>
      <c r="B108" s="223">
        <v>19.094740000000002</v>
      </c>
      <c r="C108" s="223">
        <v>20.14873</v>
      </c>
      <c r="D108" s="223">
        <v>20.478429999999999</v>
      </c>
      <c r="E108" s="61"/>
      <c r="F108" s="61"/>
      <c r="G108" s="61"/>
    </row>
    <row r="109" spans="1:7" ht="14" outlineLevel="3">
      <c r="A109" s="84" t="s">
        <v>300</v>
      </c>
      <c r="B109" s="223">
        <v>22.504515000000001</v>
      </c>
      <c r="C109" s="223">
        <v>23.746717499999999</v>
      </c>
      <c r="D109" s="223">
        <v>24.135292499999998</v>
      </c>
      <c r="E109" s="61"/>
      <c r="F109" s="61"/>
      <c r="G109" s="61"/>
    </row>
    <row r="110" spans="1:7" ht="14" outlineLevel="2">
      <c r="A110" s="63" t="s">
        <v>278</v>
      </c>
      <c r="B110" s="171">
        <f>SUM(B$111:B$111)</f>
        <v>3.1093790512499999</v>
      </c>
      <c r="C110" s="171">
        <f>SUM(C$111:C$111)</f>
        <v>3.2626987896799999</v>
      </c>
      <c r="D110" s="171">
        <f>SUM(D$111:D$111)</f>
        <v>3.34085742118</v>
      </c>
      <c r="E110" s="61"/>
      <c r="F110" s="61"/>
      <c r="G110" s="61"/>
    </row>
    <row r="111" spans="1:7" ht="14" outlineLevel="3">
      <c r="A111" s="84" t="s">
        <v>259</v>
      </c>
      <c r="B111" s="223">
        <v>3.1093790512499999</v>
      </c>
      <c r="C111" s="223">
        <v>3.2626987896799999</v>
      </c>
      <c r="D111" s="223">
        <v>3.34085742118</v>
      </c>
      <c r="E111" s="61"/>
      <c r="F111" s="61"/>
      <c r="G111" s="61"/>
    </row>
    <row r="112" spans="1:7">
      <c r="B112" s="205"/>
      <c r="C112" s="205"/>
      <c r="D112" s="205"/>
      <c r="E112" s="61"/>
      <c r="F112" s="61"/>
      <c r="G112" s="61"/>
    </row>
    <row r="113" spans="2:7">
      <c r="B113" s="205"/>
      <c r="C113" s="205"/>
      <c r="D113" s="205"/>
      <c r="E113" s="61"/>
      <c r="F113" s="61"/>
      <c r="G113" s="61"/>
    </row>
    <row r="114" spans="2:7">
      <c r="B114" s="205"/>
      <c r="C114" s="205"/>
      <c r="D114" s="205"/>
      <c r="E114" s="61"/>
      <c r="F114" s="61"/>
      <c r="G114" s="61"/>
    </row>
    <row r="115" spans="2:7">
      <c r="B115" s="205"/>
      <c r="C115" s="205"/>
      <c r="D115" s="205"/>
      <c r="E115" s="61"/>
      <c r="F115" s="61"/>
      <c r="G115" s="61"/>
    </row>
    <row r="116" spans="2:7">
      <c r="B116" s="205"/>
      <c r="C116" s="205"/>
      <c r="D116" s="205"/>
      <c r="E116" s="61"/>
      <c r="F116" s="61"/>
      <c r="G116" s="61"/>
    </row>
    <row r="117" spans="2:7">
      <c r="B117" s="205"/>
      <c r="C117" s="205"/>
      <c r="D117" s="205"/>
      <c r="E117" s="61"/>
      <c r="F117" s="61"/>
      <c r="G117" s="61"/>
    </row>
    <row r="118" spans="2:7">
      <c r="B118" s="205"/>
      <c r="C118" s="205"/>
      <c r="D118" s="205"/>
      <c r="E118" s="61"/>
      <c r="F118" s="61"/>
      <c r="G118" s="61"/>
    </row>
    <row r="119" spans="2:7">
      <c r="B119" s="205"/>
      <c r="C119" s="205"/>
      <c r="D119" s="205"/>
      <c r="E119" s="61"/>
      <c r="F119" s="61"/>
      <c r="G119" s="61"/>
    </row>
    <row r="120" spans="2:7">
      <c r="B120" s="205"/>
      <c r="C120" s="205"/>
      <c r="D120" s="205"/>
      <c r="E120" s="61"/>
      <c r="F120" s="61"/>
      <c r="G120" s="61"/>
    </row>
    <row r="121" spans="2:7">
      <c r="B121" s="205"/>
      <c r="C121" s="205"/>
      <c r="D121" s="205"/>
      <c r="E121" s="61"/>
      <c r="F121" s="61"/>
      <c r="G121" s="61"/>
    </row>
    <row r="122" spans="2:7">
      <c r="B122" s="205"/>
      <c r="C122" s="205"/>
      <c r="D122" s="205"/>
      <c r="E122" s="61"/>
      <c r="F122" s="61"/>
      <c r="G122" s="61"/>
    </row>
    <row r="123" spans="2:7">
      <c r="B123" s="205"/>
      <c r="C123" s="205"/>
      <c r="D123" s="205"/>
      <c r="E123" s="61"/>
      <c r="F123" s="61"/>
      <c r="G123" s="61"/>
    </row>
    <row r="124" spans="2:7">
      <c r="B124" s="205"/>
      <c r="C124" s="205"/>
      <c r="D124" s="205"/>
      <c r="E124" s="61"/>
      <c r="F124" s="61"/>
      <c r="G124" s="61"/>
    </row>
    <row r="125" spans="2:7">
      <c r="B125" s="205"/>
      <c r="C125" s="205"/>
      <c r="D125" s="205"/>
      <c r="E125" s="61"/>
      <c r="F125" s="61"/>
      <c r="G125" s="61"/>
    </row>
    <row r="126" spans="2:7">
      <c r="B126" s="205"/>
      <c r="C126" s="205"/>
      <c r="D126" s="205"/>
      <c r="E126" s="61"/>
      <c r="F126" s="61"/>
      <c r="G126" s="61"/>
    </row>
    <row r="127" spans="2:7">
      <c r="B127" s="205"/>
      <c r="C127" s="205"/>
      <c r="D127" s="205"/>
      <c r="E127" s="61"/>
      <c r="F127" s="61"/>
      <c r="G127" s="61"/>
    </row>
    <row r="128" spans="2:7">
      <c r="B128" s="205"/>
      <c r="C128" s="205"/>
      <c r="D128" s="205"/>
      <c r="E128" s="61"/>
      <c r="F128" s="61"/>
      <c r="G128" s="61"/>
    </row>
    <row r="129" spans="2:7">
      <c r="B129" s="205"/>
      <c r="C129" s="205"/>
      <c r="D129" s="205"/>
      <c r="E129" s="61"/>
      <c r="F129" s="61"/>
      <c r="G129" s="61"/>
    </row>
    <row r="130" spans="2:7">
      <c r="B130" s="205"/>
      <c r="C130" s="205"/>
      <c r="D130" s="205"/>
      <c r="E130" s="61"/>
      <c r="F130" s="61"/>
      <c r="G130" s="61"/>
    </row>
    <row r="131" spans="2:7">
      <c r="B131" s="205"/>
      <c r="C131" s="205"/>
      <c r="D131" s="205"/>
      <c r="E131" s="61"/>
      <c r="F131" s="61"/>
      <c r="G131" s="61"/>
    </row>
    <row r="132" spans="2:7">
      <c r="B132" s="205"/>
      <c r="C132" s="205"/>
      <c r="D132" s="205"/>
      <c r="E132" s="61"/>
      <c r="F132" s="61"/>
      <c r="G132" s="61"/>
    </row>
    <row r="133" spans="2:7">
      <c r="B133" s="205"/>
      <c r="C133" s="205"/>
      <c r="D133" s="205"/>
      <c r="E133" s="61"/>
      <c r="F133" s="61"/>
      <c r="G133" s="61"/>
    </row>
    <row r="134" spans="2:7">
      <c r="B134" s="205"/>
      <c r="C134" s="205"/>
      <c r="D134" s="205"/>
      <c r="E134" s="61"/>
      <c r="F134" s="61"/>
      <c r="G134" s="61"/>
    </row>
    <row r="135" spans="2:7">
      <c r="B135" s="205"/>
      <c r="C135" s="205"/>
      <c r="D135" s="205"/>
      <c r="E135" s="61"/>
      <c r="F135" s="61"/>
      <c r="G135" s="61"/>
    </row>
    <row r="136" spans="2:7">
      <c r="B136" s="205"/>
      <c r="C136" s="205"/>
      <c r="D136" s="205"/>
      <c r="E136" s="61"/>
      <c r="F136" s="61"/>
      <c r="G136" s="61"/>
    </row>
    <row r="137" spans="2:7">
      <c r="B137" s="205"/>
      <c r="C137" s="205"/>
      <c r="D137" s="205"/>
      <c r="E137" s="61"/>
      <c r="F137" s="61"/>
      <c r="G137" s="61"/>
    </row>
    <row r="138" spans="2:7">
      <c r="B138" s="205"/>
      <c r="C138" s="205"/>
      <c r="D138" s="205"/>
      <c r="E138" s="61"/>
      <c r="F138" s="61"/>
      <c r="G138" s="61"/>
    </row>
    <row r="139" spans="2:7">
      <c r="B139" s="205"/>
      <c r="C139" s="205"/>
      <c r="D139" s="205"/>
      <c r="E139" s="61"/>
      <c r="F139" s="61"/>
      <c r="G139" s="61"/>
    </row>
    <row r="140" spans="2:7">
      <c r="B140" s="205"/>
      <c r="C140" s="205"/>
      <c r="D140" s="205"/>
      <c r="E140" s="61"/>
      <c r="F140" s="61"/>
      <c r="G140" s="61"/>
    </row>
    <row r="141" spans="2:7">
      <c r="B141" s="205"/>
      <c r="C141" s="205"/>
      <c r="D141" s="205"/>
      <c r="E141" s="61"/>
      <c r="F141" s="61"/>
      <c r="G141" s="61"/>
    </row>
    <row r="142" spans="2:7">
      <c r="B142" s="205"/>
      <c r="C142" s="205"/>
      <c r="D142" s="205"/>
      <c r="E142" s="61"/>
      <c r="F142" s="61"/>
      <c r="G142" s="61"/>
    </row>
    <row r="143" spans="2:7">
      <c r="B143" s="205"/>
      <c r="C143" s="205"/>
      <c r="D143" s="205"/>
      <c r="E143" s="61"/>
      <c r="F143" s="61"/>
      <c r="G143" s="61"/>
    </row>
    <row r="144" spans="2:7">
      <c r="B144" s="205"/>
      <c r="C144" s="205"/>
      <c r="D144" s="205"/>
      <c r="E144" s="61"/>
      <c r="F144" s="61"/>
      <c r="G144" s="61"/>
    </row>
    <row r="145" spans="2:7">
      <c r="B145" s="205"/>
      <c r="C145" s="205"/>
      <c r="D145" s="205"/>
      <c r="E145" s="61"/>
      <c r="F145" s="61"/>
      <c r="G145" s="61"/>
    </row>
    <row r="146" spans="2:7">
      <c r="B146" s="205"/>
      <c r="C146" s="205"/>
      <c r="D146" s="205"/>
      <c r="E146" s="61"/>
      <c r="F146" s="61"/>
      <c r="G146" s="61"/>
    </row>
    <row r="147" spans="2:7">
      <c r="B147" s="205"/>
      <c r="C147" s="205"/>
      <c r="D147" s="205"/>
      <c r="E147" s="61"/>
      <c r="F147" s="61"/>
      <c r="G147" s="61"/>
    </row>
    <row r="148" spans="2:7">
      <c r="B148" s="205"/>
      <c r="C148" s="205"/>
      <c r="D148" s="205"/>
      <c r="E148" s="61"/>
      <c r="F148" s="61"/>
      <c r="G148" s="61"/>
    </row>
    <row r="149" spans="2:7">
      <c r="B149" s="205"/>
      <c r="C149" s="205"/>
      <c r="D149" s="205"/>
      <c r="E149" s="61"/>
      <c r="F149" s="61"/>
      <c r="G149" s="61"/>
    </row>
    <row r="150" spans="2:7">
      <c r="B150" s="205"/>
      <c r="C150" s="205"/>
      <c r="D150" s="205"/>
      <c r="E150" s="61"/>
      <c r="F150" s="61"/>
      <c r="G150" s="61"/>
    </row>
    <row r="151" spans="2:7">
      <c r="B151" s="205"/>
      <c r="C151" s="205"/>
      <c r="D151" s="205"/>
      <c r="E151" s="61"/>
      <c r="F151" s="61"/>
      <c r="G151" s="61"/>
    </row>
    <row r="152" spans="2:7">
      <c r="B152" s="205"/>
      <c r="C152" s="205"/>
      <c r="D152" s="205"/>
      <c r="E152" s="61"/>
      <c r="F152" s="61"/>
      <c r="G152" s="61"/>
    </row>
    <row r="153" spans="2:7">
      <c r="B153" s="205"/>
      <c r="C153" s="205"/>
      <c r="D153" s="205"/>
      <c r="E153" s="61"/>
      <c r="F153" s="61"/>
      <c r="G153" s="61"/>
    </row>
    <row r="154" spans="2:7">
      <c r="B154" s="205"/>
      <c r="C154" s="205"/>
      <c r="D154" s="205"/>
      <c r="E154" s="61"/>
      <c r="F154" s="61"/>
      <c r="G154" s="61"/>
    </row>
    <row r="155" spans="2:7">
      <c r="B155" s="205"/>
      <c r="C155" s="205"/>
      <c r="D155" s="205"/>
      <c r="E155" s="61"/>
      <c r="F155" s="61"/>
      <c r="G155" s="61"/>
    </row>
    <row r="156" spans="2:7">
      <c r="B156" s="205"/>
      <c r="C156" s="205"/>
      <c r="D156" s="205"/>
      <c r="E156" s="61"/>
      <c r="F156" s="61"/>
      <c r="G156" s="61"/>
    </row>
    <row r="157" spans="2:7">
      <c r="B157" s="205"/>
      <c r="C157" s="205"/>
      <c r="D157" s="205"/>
      <c r="E157" s="61"/>
      <c r="F157" s="61"/>
      <c r="G157" s="61"/>
    </row>
    <row r="158" spans="2:7">
      <c r="B158" s="205"/>
      <c r="C158" s="205"/>
      <c r="D158" s="205"/>
      <c r="E158" s="61"/>
      <c r="F158" s="61"/>
      <c r="G158" s="61"/>
    </row>
    <row r="159" spans="2:7">
      <c r="B159" s="205"/>
      <c r="C159" s="205"/>
      <c r="D159" s="205"/>
      <c r="E159" s="61"/>
      <c r="F159" s="61"/>
      <c r="G159" s="61"/>
    </row>
    <row r="160" spans="2:7">
      <c r="B160" s="205"/>
      <c r="C160" s="205"/>
      <c r="D160" s="205"/>
      <c r="E160" s="61"/>
      <c r="F160" s="61"/>
      <c r="G160" s="61"/>
    </row>
    <row r="161" spans="2:7">
      <c r="B161" s="205"/>
      <c r="C161" s="205"/>
      <c r="D161" s="205"/>
      <c r="E161" s="61"/>
      <c r="F161" s="61"/>
      <c r="G161" s="61"/>
    </row>
    <row r="162" spans="2:7">
      <c r="B162" s="205"/>
      <c r="C162" s="205"/>
      <c r="D162" s="205"/>
      <c r="E162" s="61"/>
      <c r="F162" s="61"/>
      <c r="G162" s="61"/>
    </row>
    <row r="163" spans="2:7">
      <c r="B163" s="205"/>
      <c r="C163" s="205"/>
      <c r="D163" s="205"/>
      <c r="E163" s="61"/>
      <c r="F163" s="61"/>
      <c r="G163" s="61"/>
    </row>
    <row r="164" spans="2:7">
      <c r="B164" s="205"/>
      <c r="C164" s="205"/>
      <c r="D164" s="205"/>
      <c r="E164" s="61"/>
      <c r="F164" s="61"/>
      <c r="G164" s="61"/>
    </row>
    <row r="165" spans="2:7">
      <c r="B165" s="205"/>
      <c r="C165" s="205"/>
      <c r="D165" s="205"/>
      <c r="E165" s="61"/>
      <c r="F165" s="61"/>
      <c r="G165" s="61"/>
    </row>
    <row r="166" spans="2:7">
      <c r="B166" s="205"/>
      <c r="C166" s="205"/>
      <c r="D166" s="205"/>
      <c r="E166" s="61"/>
      <c r="F166" s="61"/>
      <c r="G166" s="61"/>
    </row>
    <row r="167" spans="2:7">
      <c r="B167" s="205"/>
      <c r="C167" s="205"/>
      <c r="D167" s="205"/>
      <c r="E167" s="61"/>
      <c r="F167" s="61"/>
      <c r="G167" s="61"/>
    </row>
    <row r="168" spans="2:7">
      <c r="B168" s="205"/>
      <c r="C168" s="205"/>
      <c r="D168" s="205"/>
      <c r="E168" s="61"/>
      <c r="F168" s="61"/>
      <c r="G168" s="61"/>
    </row>
    <row r="169" spans="2:7">
      <c r="B169" s="205"/>
      <c r="C169" s="205"/>
      <c r="D169" s="205"/>
      <c r="E169" s="61"/>
      <c r="F169" s="61"/>
      <c r="G169" s="61"/>
    </row>
    <row r="170" spans="2:7">
      <c r="B170" s="205"/>
      <c r="C170" s="205"/>
      <c r="D170" s="205"/>
      <c r="E170" s="61"/>
      <c r="F170" s="61"/>
      <c r="G170" s="61"/>
    </row>
    <row r="171" spans="2:7">
      <c r="B171" s="205"/>
      <c r="C171" s="205"/>
      <c r="D171" s="205"/>
      <c r="E171" s="61"/>
      <c r="F171" s="61"/>
      <c r="G171" s="61"/>
    </row>
    <row r="172" spans="2:7">
      <c r="B172" s="205"/>
      <c r="C172" s="205"/>
      <c r="D172" s="205"/>
      <c r="E172" s="61"/>
      <c r="F172" s="61"/>
      <c r="G172" s="61"/>
    </row>
    <row r="173" spans="2:7">
      <c r="B173" s="205"/>
      <c r="C173" s="205"/>
      <c r="D173" s="205"/>
      <c r="E173" s="61"/>
      <c r="F173" s="61"/>
      <c r="G173" s="61"/>
    </row>
    <row r="174" spans="2:7">
      <c r="B174" s="205"/>
      <c r="C174" s="205"/>
      <c r="D174" s="205"/>
      <c r="E174" s="61"/>
      <c r="F174" s="61"/>
      <c r="G174" s="61"/>
    </row>
    <row r="175" spans="2:7">
      <c r="B175" s="205"/>
      <c r="C175" s="205"/>
      <c r="D175" s="205"/>
      <c r="E175" s="61"/>
      <c r="F175" s="61"/>
      <c r="G175" s="61"/>
    </row>
    <row r="176" spans="2:7">
      <c r="B176" s="205"/>
      <c r="C176" s="205"/>
      <c r="D176" s="205"/>
      <c r="E176" s="61"/>
      <c r="F176" s="61"/>
      <c r="G176" s="61"/>
    </row>
    <row r="177" spans="2:7">
      <c r="B177" s="205"/>
      <c r="C177" s="205"/>
      <c r="D177" s="205"/>
      <c r="E177" s="61"/>
      <c r="F177" s="61"/>
      <c r="G177" s="61"/>
    </row>
    <row r="178" spans="2:7">
      <c r="B178" s="205"/>
      <c r="C178" s="205"/>
      <c r="D178" s="205"/>
      <c r="E178" s="61"/>
      <c r="F178" s="61"/>
      <c r="G178" s="61"/>
    </row>
    <row r="179" spans="2:7">
      <c r="B179" s="205"/>
      <c r="C179" s="205"/>
      <c r="D179" s="205"/>
      <c r="E179" s="61"/>
      <c r="F179" s="61"/>
      <c r="G179" s="61"/>
    </row>
    <row r="180" spans="2:7">
      <c r="B180" s="205"/>
      <c r="C180" s="205"/>
      <c r="D180" s="205"/>
      <c r="E180" s="61"/>
      <c r="F180" s="61"/>
      <c r="G180" s="61"/>
    </row>
  </sheetData>
  <mergeCells count="2">
    <mergeCell ref="A2:D2"/>
    <mergeCell ref="A1:D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9" bestFit="1" customWidth="1"/>
    <col min="2" max="2" width="10.5" style="9" bestFit="1" customWidth="1"/>
    <col min="3" max="3" width="11.5" style="9" bestFit="1" customWidth="1"/>
    <col min="4" max="4" width="6.33203125" style="9" bestFit="1" customWidth="1"/>
    <col min="5" max="5" width="7.5" style="9" hidden="1" customWidth="1"/>
    <col min="6" max="16384" width="9.1640625" style="9"/>
  </cols>
  <sheetData>
    <row r="2" spans="1:20" ht="36.75" customHeight="1">
      <c r="A2" s="265" t="s">
        <v>67</v>
      </c>
      <c r="B2" s="266"/>
      <c r="C2" s="266"/>
      <c r="D2" s="26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</row>
    <row r="3" spans="1:20">
      <c r="A3" s="213"/>
    </row>
    <row r="5" spans="1:20" s="82" customFormat="1">
      <c r="D5" s="139"/>
    </row>
    <row r="6" spans="1:20" s="161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9" bestFit="1" customWidth="1"/>
    <col min="2" max="2" width="10.5" style="9" bestFit="1" customWidth="1"/>
    <col min="3" max="3" width="11.5" style="9" bestFit="1" customWidth="1"/>
    <col min="4" max="4" width="6.33203125" style="9" bestFit="1" customWidth="1"/>
    <col min="5" max="5" width="7.5" style="9" hidden="1" customWidth="1"/>
    <col min="6" max="16384" width="9.1640625" style="9"/>
  </cols>
  <sheetData>
    <row r="2" spans="1:20" ht="35.25" customHeight="1">
      <c r="A2" s="265" t="s">
        <v>79</v>
      </c>
      <c r="B2" s="266"/>
      <c r="C2" s="266"/>
      <c r="D2" s="26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</row>
    <row r="3" spans="1:20">
      <c r="A3" s="213"/>
    </row>
    <row r="5" spans="1:20" s="82" customFormat="1">
      <c r="D5" s="139"/>
    </row>
    <row r="6" spans="1:20" s="161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baseColWidth="10" defaultColWidth="9.1640625" defaultRowHeight="14"/>
  <cols>
    <col min="1" max="1" width="77.33203125" style="9" bestFit="1" customWidth="1"/>
    <col min="2" max="7" width="8.6640625" style="9" bestFit="1" customWidth="1"/>
    <col min="8" max="8" width="7.5" style="9" hidden="1" customWidth="1"/>
    <col min="9" max="16384" width="9.1640625" style="9"/>
  </cols>
  <sheetData>
    <row r="2" spans="1:20" ht="19">
      <c r="A2" s="5" t="s">
        <v>190</v>
      </c>
      <c r="B2" s="266"/>
      <c r="C2" s="266"/>
      <c r="D2" s="266"/>
      <c r="E2" s="266"/>
      <c r="F2" s="266"/>
      <c r="G2" s="26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</row>
    <row r="3" spans="1:20">
      <c r="A3" s="213"/>
    </row>
    <row r="4" spans="1:20" s="82" customFormat="1">
      <c r="G4" s="139" t="s">
        <v>180</v>
      </c>
    </row>
    <row r="5" spans="1:20" s="161" customFormat="1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Лист39">
    <pageSetUpPr fitToPage="1"/>
  </sheetPr>
  <dimension ref="A8"/>
  <sheetViews>
    <sheetView workbookViewId="0">
      <selection activeCell="A8" sqref="A8:IV8"/>
    </sheetView>
  </sheetViews>
  <sheetFormatPr baseColWidth="10" defaultColWidth="8.83203125" defaultRowHeight="13"/>
  <sheetData>
    <row r="8" s="75" customFormat="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Лист8">
    <tabColor indexed="14"/>
  </sheetPr>
  <dimension ref="A1:G13"/>
  <sheetViews>
    <sheetView workbookViewId="0">
      <selection activeCell="B9" sqref="B9"/>
    </sheetView>
  </sheetViews>
  <sheetFormatPr baseColWidth="10" defaultColWidth="8.83203125" defaultRowHeight="13"/>
  <cols>
    <col min="1" max="1" width="27.5" customWidth="1"/>
    <col min="2" max="2" width="17" customWidth="1"/>
    <col min="3" max="6" width="15.1640625" bestFit="1" customWidth="1"/>
    <col min="7" max="7" width="11" bestFit="1" customWidth="1"/>
  </cols>
  <sheetData>
    <row r="1" spans="1:7">
      <c r="A1" t="s">
        <v>211</v>
      </c>
    </row>
    <row r="3" spans="1:7">
      <c r="A3" t="s">
        <v>133</v>
      </c>
      <c r="B3" s="58">
        <v>44620</v>
      </c>
      <c r="C3" s="13" t="s">
        <v>2</v>
      </c>
    </row>
    <row r="4" spans="1:7">
      <c r="A4" t="s">
        <v>188</v>
      </c>
      <c r="B4" s="58" t="s">
        <v>168</v>
      </c>
      <c r="C4" s="13"/>
    </row>
    <row r="5" spans="1:7">
      <c r="A5" t="s">
        <v>9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>
      <c r="A6" t="s">
        <v>16</v>
      </c>
      <c r="B6" t="s">
        <v>51</v>
      </c>
    </row>
    <row r="7" spans="1:7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>
      <c r="A9" t="s">
        <v>71</v>
      </c>
    </row>
    <row r="10" spans="1:7">
      <c r="A10" t="s">
        <v>142</v>
      </c>
    </row>
    <row r="13" spans="1:7">
      <c r="A13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Лист30">
    <pageSetUpPr fitToPage="1"/>
  </sheetPr>
  <dimension ref="A7:A8"/>
  <sheetViews>
    <sheetView workbookViewId="0">
      <selection activeCell="Q12" sqref="Q12"/>
    </sheetView>
  </sheetViews>
  <sheetFormatPr baseColWidth="10" defaultColWidth="8.83203125" defaultRowHeight="13"/>
  <sheetData>
    <row r="7" s="36" customFormat="1"/>
    <row r="8" s="193" customFormat="1" ht="1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9">
    <tabColor indexed="57"/>
    <outlinePr applyStyles="1" summaryBelow="0"/>
    <pageSetUpPr fitToPage="1"/>
  </sheetPr>
  <dimension ref="A1:I180"/>
  <sheetViews>
    <sheetView topLeftCell="A84" workbookViewId="0">
      <selection activeCell="A118" sqref="A118"/>
    </sheetView>
  </sheetViews>
  <sheetFormatPr baseColWidth="10" defaultColWidth="9.1640625" defaultRowHeight="11" outlineLevelRow="3"/>
  <cols>
    <col min="1" max="1" width="52" style="74" customWidth="1"/>
    <col min="2" max="4" width="15.1640625" style="211" customWidth="1"/>
    <col min="5" max="16384" width="9.1640625" style="74"/>
  </cols>
  <sheetData>
    <row r="1" spans="1:9" s="9" customFormat="1" ht="14">
      <c r="B1" s="163"/>
      <c r="C1" s="163"/>
      <c r="D1" s="163"/>
    </row>
    <row r="2" spans="1:9" s="9" customFormat="1" ht="19">
      <c r="A2" s="5" t="s">
        <v>212</v>
      </c>
      <c r="B2" s="5"/>
      <c r="C2" s="5"/>
      <c r="D2" s="5"/>
      <c r="E2" s="47"/>
      <c r="F2" s="47"/>
      <c r="G2" s="47"/>
      <c r="H2" s="47"/>
      <c r="I2" s="47"/>
    </row>
    <row r="3" spans="1:9" s="9" customFormat="1" ht="14">
      <c r="A3" s="213"/>
      <c r="B3" s="163"/>
      <c r="C3" s="163"/>
      <c r="D3" s="163"/>
    </row>
    <row r="4" spans="1:9" s="82" customFormat="1" ht="14">
      <c r="B4" s="215"/>
      <c r="C4" s="215"/>
      <c r="D4" s="215" t="s">
        <v>301</v>
      </c>
    </row>
    <row r="5" spans="1:9" s="154" customFormat="1" ht="14">
      <c r="A5" s="93"/>
      <c r="B5" s="41">
        <v>44561</v>
      </c>
      <c r="C5" s="41">
        <v>44592</v>
      </c>
      <c r="D5" s="41">
        <v>44620</v>
      </c>
    </row>
    <row r="6" spans="1:9" s="121" customFormat="1" ht="17">
      <c r="A6" s="55" t="s">
        <v>214</v>
      </c>
      <c r="B6" s="226">
        <f>B$7+B$77</f>
        <v>97.954450442069998</v>
      </c>
      <c r="C6" s="226">
        <f>C$7+C$77</f>
        <v>95.380431728220003</v>
      </c>
      <c r="D6" s="226">
        <f>D$7+D$77</f>
        <v>93.320295901530017</v>
      </c>
    </row>
    <row r="7" spans="1:9" s="180" customFormat="1" ht="16">
      <c r="A7" s="184" t="s">
        <v>215</v>
      </c>
      <c r="B7" s="202">
        <f>B$8+B$45</f>
        <v>86.614317677070005</v>
      </c>
      <c r="C7" s="202">
        <f>C$8+C$45</f>
        <v>84.236281516840009</v>
      </c>
      <c r="D7" s="202">
        <f>D$8+D$45</f>
        <v>82.246535786510009</v>
      </c>
    </row>
    <row r="8" spans="1:9" s="212" customFormat="1" ht="16" outlineLevel="1">
      <c r="A8" s="219" t="s">
        <v>216</v>
      </c>
      <c r="B8" s="31">
        <f>B$9+B$43</f>
        <v>38.952681436220011</v>
      </c>
      <c r="C8" s="31">
        <f>C$9+C$43</f>
        <v>36.860368115680004</v>
      </c>
      <c r="D8" s="31">
        <f>D$9+D$43</f>
        <v>34.786270808360001</v>
      </c>
    </row>
    <row r="9" spans="1:9" s="25" customFormat="1" ht="14" outlineLevel="2">
      <c r="A9" s="238" t="s">
        <v>217</v>
      </c>
      <c r="B9" s="204">
        <f>SUM(B$10:B$42)</f>
        <v>38.884805428450008</v>
      </c>
      <c r="C9" s="204">
        <f>SUM(C$10:C$42)</f>
        <v>36.796042735340002</v>
      </c>
      <c r="D9" s="204">
        <f>SUM(D$10:D$42)</f>
        <v>34.722981058089999</v>
      </c>
    </row>
    <row r="10" spans="1:9" s="88" customFormat="1" ht="14" outlineLevel="3">
      <c r="A10" s="11" t="s">
        <v>218</v>
      </c>
      <c r="B10" s="24">
        <v>2.9816281866000001</v>
      </c>
      <c r="C10" s="24">
        <v>2.8256577462000001</v>
      </c>
      <c r="D10" s="24">
        <v>2.7801650321600002</v>
      </c>
    </row>
    <row r="11" spans="1:9" ht="14" outlineLevel="3">
      <c r="A11" s="84" t="s">
        <v>219</v>
      </c>
      <c r="B11" s="223">
        <v>0.64274768862999998</v>
      </c>
      <c r="C11" s="223">
        <v>0.60912524015000002</v>
      </c>
      <c r="D11" s="223">
        <v>0.59931840477999998</v>
      </c>
      <c r="E11" s="61"/>
      <c r="F11" s="61"/>
      <c r="G11" s="61"/>
    </row>
    <row r="12" spans="1:9" ht="14" outlineLevel="3">
      <c r="A12" s="84" t="s">
        <v>220</v>
      </c>
      <c r="B12" s="223">
        <v>3.5161637729300002</v>
      </c>
      <c r="C12" s="223">
        <v>3.3010578153800001</v>
      </c>
      <c r="D12" s="223">
        <v>2.5162570424099999</v>
      </c>
      <c r="E12" s="61"/>
      <c r="F12" s="61"/>
      <c r="G12" s="61"/>
    </row>
    <row r="13" spans="1:9" ht="14" outlineLevel="3">
      <c r="A13" s="84" t="s">
        <v>221</v>
      </c>
      <c r="B13" s="223">
        <v>1.3380648283200001</v>
      </c>
      <c r="C13" s="223">
        <v>1.26806999744</v>
      </c>
      <c r="D13" s="223">
        <v>1.2476542390800001</v>
      </c>
      <c r="E13" s="61"/>
      <c r="F13" s="61"/>
      <c r="G13" s="61"/>
    </row>
    <row r="14" spans="1:9" ht="14" outlineLevel="3">
      <c r="A14" s="84" t="s">
        <v>222</v>
      </c>
      <c r="B14" s="223">
        <v>1.05212224414</v>
      </c>
      <c r="C14" s="223">
        <v>0.99708521080000001</v>
      </c>
      <c r="D14" s="223">
        <v>0.98103227149000005</v>
      </c>
      <c r="E14" s="61"/>
      <c r="F14" s="61"/>
      <c r="G14" s="61"/>
    </row>
    <row r="15" spans="1:9" ht="14" outlineLevel="3">
      <c r="A15" s="84" t="s">
        <v>223</v>
      </c>
      <c r="B15" s="223">
        <v>1.71932165613</v>
      </c>
      <c r="C15" s="223">
        <v>1.6293830925899999</v>
      </c>
      <c r="D15" s="223">
        <v>1.6031502414500001</v>
      </c>
      <c r="E15" s="61"/>
      <c r="F15" s="61"/>
      <c r="G15" s="61"/>
    </row>
    <row r="16" spans="1:9" ht="14" outlineLevel="3">
      <c r="A16" s="84" t="s">
        <v>224</v>
      </c>
      <c r="B16" s="223">
        <v>4.2928769860499996</v>
      </c>
      <c r="C16" s="223">
        <v>4.0683144744300002</v>
      </c>
      <c r="D16" s="223">
        <v>4.0028151522800002</v>
      </c>
      <c r="E16" s="61"/>
      <c r="F16" s="61"/>
      <c r="G16" s="61"/>
    </row>
    <row r="17" spans="1:7" ht="14" outlineLevel="3">
      <c r="A17" s="84" t="s">
        <v>225</v>
      </c>
      <c r="B17" s="223">
        <v>0.44349495202</v>
      </c>
      <c r="C17" s="223">
        <v>0.42029551242000002</v>
      </c>
      <c r="D17" s="223">
        <v>0.41352881056000002</v>
      </c>
      <c r="E17" s="61"/>
      <c r="F17" s="61"/>
      <c r="G17" s="61"/>
    </row>
    <row r="18" spans="1:7" ht="14" outlineLevel="3">
      <c r="A18" s="84" t="s">
        <v>226</v>
      </c>
      <c r="B18" s="223">
        <v>0.44349495202</v>
      </c>
      <c r="C18" s="223">
        <v>0.42029551242000002</v>
      </c>
      <c r="D18" s="223">
        <v>0.41352881056000002</v>
      </c>
      <c r="E18" s="61"/>
      <c r="F18" s="61"/>
      <c r="G18" s="61"/>
    </row>
    <row r="19" spans="1:7" ht="14" outlineLevel="3">
      <c r="A19" s="84" t="s">
        <v>227</v>
      </c>
      <c r="B19" s="223">
        <v>2.8173273781899999</v>
      </c>
      <c r="C19" s="223">
        <v>2.8182106917</v>
      </c>
      <c r="D19" s="223">
        <v>2.7893008094299998</v>
      </c>
      <c r="E19" s="61"/>
      <c r="F19" s="61"/>
      <c r="G19" s="61"/>
    </row>
    <row r="20" spans="1:7" ht="14" outlineLevel="3">
      <c r="A20" s="84" t="s">
        <v>228</v>
      </c>
      <c r="B20" s="223">
        <v>0.58794517233999999</v>
      </c>
      <c r="C20" s="223">
        <v>0.55718947050000001</v>
      </c>
      <c r="D20" s="223">
        <v>0.54821879411999996</v>
      </c>
      <c r="E20" s="61"/>
      <c r="F20" s="61"/>
      <c r="G20" s="61"/>
    </row>
    <row r="21" spans="1:7" ht="14" outlineLevel="3">
      <c r="A21" s="84" t="s">
        <v>229</v>
      </c>
      <c r="B21" s="223">
        <v>0.44349495202</v>
      </c>
      <c r="C21" s="223">
        <v>0.42029551242000002</v>
      </c>
      <c r="D21" s="223">
        <v>0.41352881056000002</v>
      </c>
      <c r="E21" s="61"/>
      <c r="F21" s="61"/>
      <c r="G21" s="61"/>
    </row>
    <row r="22" spans="1:7" ht="14" outlineLevel="3">
      <c r="A22" s="84" t="s">
        <v>230</v>
      </c>
      <c r="B22" s="223">
        <v>2.2411606184299999</v>
      </c>
      <c r="C22" s="223">
        <v>2.2545144049300001</v>
      </c>
      <c r="D22" s="223">
        <v>1.2756866061200001</v>
      </c>
      <c r="E22" s="61"/>
      <c r="F22" s="61"/>
      <c r="G22" s="61"/>
    </row>
    <row r="23" spans="1:7" ht="14" outlineLevel="3">
      <c r="A23" s="84" t="s">
        <v>231</v>
      </c>
      <c r="B23" s="223">
        <v>0.44349495202</v>
      </c>
      <c r="C23" s="223">
        <v>0.42029551242000002</v>
      </c>
      <c r="D23" s="223">
        <v>0.41352881056000002</v>
      </c>
      <c r="E23" s="61"/>
      <c r="F23" s="61"/>
      <c r="G23" s="61"/>
    </row>
    <row r="24" spans="1:7" ht="14" outlineLevel="3">
      <c r="A24" s="84" t="s">
        <v>232</v>
      </c>
      <c r="B24" s="223">
        <v>0.44349495202</v>
      </c>
      <c r="C24" s="223">
        <v>0.42029551242000002</v>
      </c>
      <c r="D24" s="223">
        <v>0.41352881056000002</v>
      </c>
      <c r="E24" s="61"/>
      <c r="F24" s="61"/>
      <c r="G24" s="61"/>
    </row>
    <row r="25" spans="1:7" ht="14" outlineLevel="3">
      <c r="A25" s="84" t="s">
        <v>233</v>
      </c>
      <c r="B25" s="223">
        <v>0.44349495202</v>
      </c>
      <c r="C25" s="223">
        <v>0.42029551242000002</v>
      </c>
      <c r="D25" s="223">
        <v>0.41352881056000002</v>
      </c>
      <c r="E25" s="61"/>
      <c r="F25" s="61"/>
      <c r="G25" s="61"/>
    </row>
    <row r="26" spans="1:7" ht="14" outlineLevel="3">
      <c r="A26" s="84" t="s">
        <v>234</v>
      </c>
      <c r="B26" s="223">
        <v>0.44349495202</v>
      </c>
      <c r="C26" s="223">
        <v>0.42029551242000002</v>
      </c>
      <c r="D26" s="223">
        <v>0.41352881056000002</v>
      </c>
      <c r="E26" s="61"/>
      <c r="F26" s="61"/>
      <c r="G26" s="61"/>
    </row>
    <row r="27" spans="1:7" ht="14" outlineLevel="3">
      <c r="A27" s="84" t="s">
        <v>235</v>
      </c>
      <c r="B27" s="223">
        <v>0.44349495202</v>
      </c>
      <c r="C27" s="223">
        <v>0.42029551242000002</v>
      </c>
      <c r="D27" s="223">
        <v>0.41352881056000002</v>
      </c>
      <c r="E27" s="61"/>
      <c r="F27" s="61"/>
      <c r="G27" s="61"/>
    </row>
    <row r="28" spans="1:7" ht="14" outlineLevel="3">
      <c r="A28" s="84" t="s">
        <v>236</v>
      </c>
      <c r="B28" s="223">
        <v>0.44349495202</v>
      </c>
      <c r="C28" s="223">
        <v>0.42029551242000002</v>
      </c>
      <c r="D28" s="223">
        <v>0.41352881056000002</v>
      </c>
      <c r="E28" s="61"/>
      <c r="F28" s="61"/>
      <c r="G28" s="61"/>
    </row>
    <row r="29" spans="1:7" ht="14" outlineLevel="3">
      <c r="A29" s="84" t="s">
        <v>237</v>
      </c>
      <c r="B29" s="223">
        <v>0.44349495202</v>
      </c>
      <c r="C29" s="223">
        <v>0.42029551242000002</v>
      </c>
      <c r="D29" s="223">
        <v>0.41352881056000002</v>
      </c>
      <c r="E29" s="61"/>
      <c r="F29" s="61"/>
      <c r="G29" s="61"/>
    </row>
    <row r="30" spans="1:7" ht="14" outlineLevel="3">
      <c r="A30" s="84" t="s">
        <v>238</v>
      </c>
      <c r="B30" s="223">
        <v>0.44349495202</v>
      </c>
      <c r="C30" s="223">
        <v>0.42029551242000002</v>
      </c>
      <c r="D30" s="223">
        <v>0.41352881056000002</v>
      </c>
      <c r="E30" s="61"/>
      <c r="F30" s="61"/>
      <c r="G30" s="61"/>
    </row>
    <row r="31" spans="1:7" ht="14" outlineLevel="3">
      <c r="A31" s="84" t="s">
        <v>239</v>
      </c>
      <c r="B31" s="223">
        <v>0.44349495202</v>
      </c>
      <c r="C31" s="223">
        <v>0.42029551242000002</v>
      </c>
      <c r="D31" s="223">
        <v>0.41352881056000002</v>
      </c>
      <c r="E31" s="61"/>
      <c r="F31" s="61"/>
      <c r="G31" s="61"/>
    </row>
    <row r="32" spans="1:7" ht="14" outlineLevel="3">
      <c r="A32" s="84" t="s">
        <v>240</v>
      </c>
      <c r="B32" s="223">
        <v>0.44349495202</v>
      </c>
      <c r="C32" s="223">
        <v>0.42029551242000002</v>
      </c>
      <c r="D32" s="223">
        <v>0.41352881056000002</v>
      </c>
      <c r="E32" s="61"/>
      <c r="F32" s="61"/>
      <c r="G32" s="61"/>
    </row>
    <row r="33" spans="1:7" ht="14" outlineLevel="3">
      <c r="A33" s="84" t="s">
        <v>241</v>
      </c>
      <c r="B33" s="223">
        <v>4.1147456020000001E-2</v>
      </c>
      <c r="C33" s="223">
        <v>4.0390618759999997E-2</v>
      </c>
      <c r="D33" s="223">
        <v>4.1156526550000003E-2</v>
      </c>
      <c r="E33" s="61"/>
      <c r="F33" s="61"/>
      <c r="G33" s="61"/>
    </row>
    <row r="34" spans="1:7" ht="14" outlineLevel="3">
      <c r="A34" s="84" t="s">
        <v>242</v>
      </c>
      <c r="B34" s="223">
        <v>3.3531759060400002</v>
      </c>
      <c r="C34" s="223">
        <v>2.81069764693</v>
      </c>
      <c r="D34" s="223">
        <v>2.7654922423100001</v>
      </c>
      <c r="E34" s="61"/>
      <c r="F34" s="61"/>
      <c r="G34" s="61"/>
    </row>
    <row r="35" spans="1:7" ht="14" outlineLevel="3">
      <c r="A35" s="84" t="s">
        <v>243</v>
      </c>
      <c r="B35" s="223">
        <v>0.44349520863000003</v>
      </c>
      <c r="C35" s="223">
        <v>0.42029575560999999</v>
      </c>
      <c r="D35" s="223">
        <v>0.41352904984</v>
      </c>
      <c r="E35" s="61"/>
      <c r="F35" s="61"/>
      <c r="G35" s="61"/>
    </row>
    <row r="36" spans="1:7" ht="14" outlineLevel="3">
      <c r="A36" s="84" t="s">
        <v>244</v>
      </c>
      <c r="B36" s="223">
        <v>1.54523967858</v>
      </c>
      <c r="C36" s="223">
        <v>1.46440742913</v>
      </c>
      <c r="D36" s="223">
        <v>1.4408306642399999</v>
      </c>
      <c r="E36" s="61"/>
      <c r="F36" s="61"/>
      <c r="G36" s="61"/>
    </row>
    <row r="37" spans="1:7" ht="14" outlineLevel="3">
      <c r="A37" s="84" t="s">
        <v>245</v>
      </c>
      <c r="B37" s="223">
        <v>1.88681203308</v>
      </c>
      <c r="C37" s="223">
        <v>1.8136656255700001</v>
      </c>
      <c r="D37" s="223">
        <v>1.79347015374</v>
      </c>
      <c r="E37" s="61"/>
      <c r="F37" s="61"/>
      <c r="G37" s="61"/>
    </row>
    <row r="38" spans="1:7" ht="14" outlineLevel="3">
      <c r="A38" s="84" t="s">
        <v>246</v>
      </c>
      <c r="B38" s="223">
        <v>0.97407988796</v>
      </c>
      <c r="C38" s="223">
        <v>1.0473897560600001</v>
      </c>
      <c r="D38" s="223">
        <v>1.1970404616100001</v>
      </c>
      <c r="E38" s="61"/>
      <c r="F38" s="61"/>
      <c r="G38" s="61"/>
    </row>
    <row r="39" spans="1:7" ht="14" outlineLevel="3">
      <c r="A39" s="84" t="s">
        <v>247</v>
      </c>
      <c r="B39" s="223">
        <v>1.50597939013</v>
      </c>
      <c r="C39" s="223">
        <v>1.4272008657599999</v>
      </c>
      <c r="D39" s="223">
        <v>1.4042231216000001</v>
      </c>
      <c r="E39" s="61"/>
      <c r="F39" s="61"/>
      <c r="G39" s="61"/>
    </row>
    <row r="40" spans="1:7" ht="14" outlineLevel="3">
      <c r="A40" s="84" t="s">
        <v>248</v>
      </c>
      <c r="B40" s="223">
        <v>0.87867744205999998</v>
      </c>
      <c r="C40" s="223">
        <v>0.74621687819000004</v>
      </c>
      <c r="D40" s="223">
        <v>0.73429377643000004</v>
      </c>
      <c r="E40" s="61"/>
      <c r="F40" s="61"/>
      <c r="G40" s="61"/>
    </row>
    <row r="41" spans="1:7" ht="14" outlineLevel="3">
      <c r="A41" s="84" t="s">
        <v>249</v>
      </c>
      <c r="B41" s="223">
        <v>0.64153793137000004</v>
      </c>
      <c r="C41" s="223">
        <v>0.60797876594</v>
      </c>
      <c r="D41" s="223">
        <v>0.59819038859999996</v>
      </c>
      <c r="E41" s="61"/>
      <c r="F41" s="61"/>
      <c r="G41" s="61"/>
    </row>
    <row r="42" spans="1:7" ht="14" outlineLevel="3">
      <c r="A42" s="267" t="s">
        <v>250</v>
      </c>
      <c r="B42" s="223">
        <v>0.65986758656</v>
      </c>
      <c r="C42" s="223">
        <v>0.62534958781000005</v>
      </c>
      <c r="D42" s="223">
        <v>0.61528154257000001</v>
      </c>
      <c r="E42" s="61"/>
      <c r="F42" s="61"/>
      <c r="G42" s="61"/>
    </row>
    <row r="43" spans="1:7" ht="14" outlineLevel="2">
      <c r="A43" s="63" t="s">
        <v>251</v>
      </c>
      <c r="B43" s="171">
        <f>SUM(B$44:B$44)</f>
        <v>6.7876007769999996E-2</v>
      </c>
      <c r="C43" s="171">
        <f>SUM(C$44:C$44)</f>
        <v>6.4325380340000002E-2</v>
      </c>
      <c r="D43" s="171">
        <f>SUM(D$44:D$44)</f>
        <v>6.328975027E-2</v>
      </c>
      <c r="E43" s="61"/>
      <c r="F43" s="61"/>
      <c r="G43" s="61"/>
    </row>
    <row r="44" spans="1:7" ht="14" outlineLevel="3">
      <c r="A44" s="84" t="s">
        <v>252</v>
      </c>
      <c r="B44" s="223">
        <v>6.7876007769999996E-2</v>
      </c>
      <c r="C44" s="223">
        <v>6.4325380340000002E-2</v>
      </c>
      <c r="D44" s="223">
        <v>6.328975027E-2</v>
      </c>
      <c r="E44" s="61"/>
      <c r="F44" s="61"/>
      <c r="G44" s="61"/>
    </row>
    <row r="45" spans="1:7" ht="15" outlineLevel="1">
      <c r="A45" s="81" t="s">
        <v>253</v>
      </c>
      <c r="B45" s="140">
        <f>B$46+B$54+B$62+B$67+B$75</f>
        <v>47.661636240850001</v>
      </c>
      <c r="C45" s="140">
        <f>C$46+C$54+C$62+C$67+C$75</f>
        <v>47.375913401160005</v>
      </c>
      <c r="D45" s="140">
        <f>D$46+D$54+D$62+D$67+D$75</f>
        <v>47.460264978150001</v>
      </c>
      <c r="E45" s="61"/>
      <c r="F45" s="61"/>
      <c r="G45" s="61"/>
    </row>
    <row r="46" spans="1:7" ht="14" outlineLevel="2">
      <c r="A46" s="63" t="s">
        <v>254</v>
      </c>
      <c r="B46" s="171">
        <f>SUM(B$47:B$53)</f>
        <v>16.978042560159999</v>
      </c>
      <c r="C46" s="171">
        <f>SUM(C$47:C$53)</f>
        <v>16.805298377190002</v>
      </c>
      <c r="D46" s="171">
        <f>SUM(D$47:D$53)</f>
        <v>16.89663323077</v>
      </c>
      <c r="E46" s="61"/>
      <c r="F46" s="61"/>
      <c r="G46" s="61"/>
    </row>
    <row r="47" spans="1:7" ht="14" outlineLevel="3">
      <c r="A47" s="84" t="s">
        <v>100</v>
      </c>
      <c r="B47" s="223">
        <v>2.2672023800000001E-3</v>
      </c>
      <c r="C47" s="223">
        <v>2.2255010600000001E-3</v>
      </c>
      <c r="D47" s="223">
        <v>2.2677021600000001E-3</v>
      </c>
      <c r="E47" s="61"/>
      <c r="F47" s="61"/>
      <c r="G47" s="61"/>
    </row>
    <row r="48" spans="1:7" ht="14" outlineLevel="3">
      <c r="A48" s="84" t="s">
        <v>256</v>
      </c>
      <c r="B48" s="223">
        <v>0.38494133214999998</v>
      </c>
      <c r="C48" s="223">
        <v>0.37997521903999998</v>
      </c>
      <c r="D48" s="223">
        <v>0.37736928695999999</v>
      </c>
      <c r="E48" s="61"/>
      <c r="F48" s="61"/>
      <c r="G48" s="61"/>
    </row>
    <row r="49" spans="1:7" ht="14" outlineLevel="3">
      <c r="A49" s="84" t="s">
        <v>257</v>
      </c>
      <c r="B49" s="223">
        <v>1.0156447287699999</v>
      </c>
      <c r="C49" s="223">
        <v>0.99696367661999996</v>
      </c>
      <c r="D49" s="223">
        <v>1.00370570211</v>
      </c>
      <c r="E49" s="61"/>
      <c r="F49" s="61"/>
      <c r="G49" s="61"/>
    </row>
    <row r="50" spans="1:7" ht="14" outlineLevel="3">
      <c r="A50" s="84" t="s">
        <v>255</v>
      </c>
      <c r="B50" s="223">
        <v>4.9991812509700004</v>
      </c>
      <c r="C50" s="223">
        <v>4.9072298403000003</v>
      </c>
      <c r="D50" s="223">
        <v>5.0002832687799996</v>
      </c>
      <c r="E50" s="61"/>
      <c r="F50" s="61"/>
      <c r="G50" s="61"/>
    </row>
    <row r="51" spans="1:7" ht="14" outlineLevel="3">
      <c r="A51" s="84" t="s">
        <v>258</v>
      </c>
      <c r="B51" s="223">
        <v>6.1552473171899997</v>
      </c>
      <c r="C51" s="223">
        <v>6.1224911433100004</v>
      </c>
      <c r="D51" s="223">
        <v>6.0839284407600003</v>
      </c>
      <c r="E51" s="61"/>
      <c r="F51" s="61"/>
      <c r="G51" s="61"/>
    </row>
    <row r="52" spans="1:7" ht="14" outlineLevel="3">
      <c r="A52" s="84" t="s">
        <v>259</v>
      </c>
      <c r="B52" s="223">
        <v>4.3625608583400002</v>
      </c>
      <c r="C52" s="223">
        <v>4.3382131265000003</v>
      </c>
      <c r="D52" s="223">
        <v>4.3706181309699996</v>
      </c>
      <c r="E52" s="61"/>
      <c r="F52" s="61"/>
      <c r="G52" s="61"/>
    </row>
    <row r="53" spans="1:7" ht="14" outlineLevel="3">
      <c r="A53" s="84" t="s">
        <v>260</v>
      </c>
      <c r="B53" s="223">
        <v>5.8199870360000003E-2</v>
      </c>
      <c r="C53" s="223">
        <v>5.8199870360000003E-2</v>
      </c>
      <c r="D53" s="223">
        <v>5.846069903E-2</v>
      </c>
      <c r="E53" s="61"/>
      <c r="F53" s="61"/>
      <c r="G53" s="61"/>
    </row>
    <row r="54" spans="1:7" ht="14" outlineLevel="2">
      <c r="A54" s="63" t="s">
        <v>261</v>
      </c>
      <c r="B54" s="171">
        <f>SUM(B$55:B$61)</f>
        <v>1.4938727953400002</v>
      </c>
      <c r="C54" s="171">
        <f>SUM(C$55:C$61)</f>
        <v>1.4866747342900002</v>
      </c>
      <c r="D54" s="171">
        <f>SUM(D$55:D$61)</f>
        <v>1.4994826430700001</v>
      </c>
      <c r="E54" s="61"/>
      <c r="F54" s="61"/>
      <c r="G54" s="61"/>
    </row>
    <row r="55" spans="1:7" ht="14" outlineLevel="3">
      <c r="A55" s="84" t="s">
        <v>262</v>
      </c>
      <c r="B55" s="223">
        <v>2.0492385960000001E-2</v>
      </c>
      <c r="C55" s="223">
        <v>2.029741455E-2</v>
      </c>
      <c r="D55" s="223">
        <v>2.0614518120000001E-2</v>
      </c>
      <c r="E55" s="61"/>
      <c r="F55" s="61"/>
      <c r="G55" s="61"/>
    </row>
    <row r="56" spans="1:7" ht="14" outlineLevel="3">
      <c r="A56" s="84" t="s">
        <v>263</v>
      </c>
      <c r="B56" s="223">
        <v>0.28670076286000001</v>
      </c>
      <c r="C56" s="223">
        <v>0.28142739144000001</v>
      </c>
      <c r="D56" s="223">
        <v>0.28676396308000002</v>
      </c>
      <c r="E56" s="61"/>
      <c r="F56" s="61"/>
      <c r="G56" s="61"/>
    </row>
    <row r="57" spans="1:7" ht="14" outlineLevel="3">
      <c r="A57" s="84" t="s">
        <v>264</v>
      </c>
      <c r="B57" s="223">
        <v>4.1845500289999997E-2</v>
      </c>
      <c r="C57" s="223">
        <v>4.292034258E-2</v>
      </c>
      <c r="D57" s="223">
        <v>4.3734220300000001E-2</v>
      </c>
      <c r="E57" s="61"/>
      <c r="F57" s="61"/>
      <c r="G57" s="61"/>
    </row>
    <row r="58" spans="1:7" ht="14" outlineLevel="3">
      <c r="A58" s="84" t="s">
        <v>265</v>
      </c>
      <c r="B58" s="223">
        <v>0.60585586000000002</v>
      </c>
      <c r="C58" s="223">
        <v>0.60585586000000002</v>
      </c>
      <c r="D58" s="223">
        <v>0.60585586000000002</v>
      </c>
      <c r="E58" s="61"/>
      <c r="F58" s="61"/>
      <c r="G58" s="61"/>
    </row>
    <row r="59" spans="1:7" ht="14" outlineLevel="3">
      <c r="A59" s="84" t="s">
        <v>266</v>
      </c>
      <c r="B59" s="223">
        <v>4.7255449999999998E-4</v>
      </c>
      <c r="C59" s="223">
        <v>4.7255449999999998E-4</v>
      </c>
      <c r="D59" s="223">
        <v>4.7255449999999998E-4</v>
      </c>
      <c r="E59" s="61"/>
      <c r="F59" s="61"/>
      <c r="G59" s="61"/>
    </row>
    <row r="60" spans="1:7" ht="14" outlineLevel="3">
      <c r="A60" s="84" t="s">
        <v>267</v>
      </c>
      <c r="B60" s="223">
        <v>3.9693692959999999E-2</v>
      </c>
      <c r="C60" s="223">
        <v>3.8963595189999999E-2</v>
      </c>
      <c r="D60" s="223">
        <v>4.2903527320000003E-2</v>
      </c>
      <c r="E60" s="61"/>
      <c r="F60" s="61"/>
      <c r="G60" s="61"/>
    </row>
    <row r="61" spans="1:7" ht="14" outlineLevel="3">
      <c r="A61" s="84" t="s">
        <v>268</v>
      </c>
      <c r="B61" s="223">
        <v>0.49881203877000002</v>
      </c>
      <c r="C61" s="223">
        <v>0.49673757603000002</v>
      </c>
      <c r="D61" s="223">
        <v>0.49913799975000001</v>
      </c>
      <c r="E61" s="61"/>
      <c r="F61" s="61"/>
      <c r="G61" s="61"/>
    </row>
    <row r="62" spans="1:7" ht="14" outlineLevel="2">
      <c r="A62" s="63" t="s">
        <v>269</v>
      </c>
      <c r="B62" s="171">
        <f>SUM(B$63:B$66)</f>
        <v>1.8600623522399999</v>
      </c>
      <c r="C62" s="171">
        <f>SUM(C$63:C$66)</f>
        <v>1.8258496785</v>
      </c>
      <c r="D62" s="171">
        <f>SUM(D$63:D$66)</f>
        <v>1.8267697136600001</v>
      </c>
      <c r="E62" s="61"/>
      <c r="F62" s="61"/>
      <c r="G62" s="61"/>
    </row>
    <row r="63" spans="1:7" ht="14" outlineLevel="3">
      <c r="A63" s="84" t="s">
        <v>59</v>
      </c>
      <c r="B63" s="223">
        <v>0.73684077395000003</v>
      </c>
      <c r="C63" s="223">
        <v>0.72328784493999998</v>
      </c>
      <c r="D63" s="223">
        <v>0.73700320285999998</v>
      </c>
      <c r="E63" s="61"/>
      <c r="F63" s="61"/>
      <c r="G63" s="61"/>
    </row>
    <row r="64" spans="1:7" ht="14" outlineLevel="3">
      <c r="A64" s="84" t="s">
        <v>75</v>
      </c>
      <c r="B64" s="223">
        <v>5.7960120000000002E-5</v>
      </c>
      <c r="C64" s="223">
        <v>5.6894039999999997E-5</v>
      </c>
      <c r="D64" s="223">
        <v>5.7972900000000002E-5</v>
      </c>
      <c r="E64" s="61"/>
      <c r="F64" s="61"/>
      <c r="G64" s="61"/>
    </row>
    <row r="65" spans="1:7" ht="14" outlineLevel="3">
      <c r="A65" s="84" t="s">
        <v>164</v>
      </c>
      <c r="B65" s="223">
        <v>0.29744124965000002</v>
      </c>
      <c r="C65" s="223">
        <v>0.29197032531</v>
      </c>
      <c r="D65" s="223">
        <v>0.29783750176000001</v>
      </c>
      <c r="E65" s="61"/>
      <c r="F65" s="61"/>
      <c r="G65" s="61"/>
    </row>
    <row r="66" spans="1:7" ht="14" outlineLevel="3">
      <c r="A66" s="84" t="s">
        <v>45</v>
      </c>
      <c r="B66" s="223">
        <v>0.82572236852000003</v>
      </c>
      <c r="C66" s="223">
        <v>0.81053461420999995</v>
      </c>
      <c r="D66" s="223">
        <v>0.79187103613999998</v>
      </c>
      <c r="E66" s="61"/>
      <c r="F66" s="61"/>
      <c r="G66" s="61"/>
    </row>
    <row r="67" spans="1:7" ht="14" outlineLevel="2">
      <c r="A67" s="63" t="s">
        <v>270</v>
      </c>
      <c r="B67" s="171">
        <f>SUM(B$68:B$74)</f>
        <v>22.912232679060001</v>
      </c>
      <c r="C67" s="171">
        <f>SUM(C$68:C$74)</f>
        <v>22.865318694030002</v>
      </c>
      <c r="D67" s="171">
        <f>SUM(D$68:D$74)</f>
        <v>22.81179493306</v>
      </c>
      <c r="E67" s="61"/>
      <c r="F67" s="61"/>
      <c r="G67" s="61"/>
    </row>
    <row r="68" spans="1:7" ht="14" outlineLevel="3">
      <c r="A68" s="84" t="s">
        <v>271</v>
      </c>
      <c r="B68" s="223">
        <v>3</v>
      </c>
      <c r="C68" s="223">
        <v>3</v>
      </c>
      <c r="D68" s="223">
        <v>3</v>
      </c>
      <c r="E68" s="61"/>
      <c r="F68" s="61"/>
      <c r="G68" s="61"/>
    </row>
    <row r="69" spans="1:7" ht="14" outlineLevel="3">
      <c r="A69" s="84" t="s">
        <v>272</v>
      </c>
      <c r="B69" s="223">
        <v>7.6616299999999997</v>
      </c>
      <c r="C69" s="223">
        <v>7.6616299999999997</v>
      </c>
      <c r="D69" s="223">
        <v>7.5606299999999997</v>
      </c>
      <c r="E69" s="61"/>
      <c r="F69" s="61"/>
      <c r="G69" s="61"/>
    </row>
    <row r="70" spans="1:7" ht="14" outlineLevel="3">
      <c r="A70" s="84" t="s">
        <v>273</v>
      </c>
      <c r="B70" s="223">
        <v>3</v>
      </c>
      <c r="C70" s="223">
        <v>3</v>
      </c>
      <c r="D70" s="223">
        <v>3</v>
      </c>
      <c r="E70" s="61"/>
      <c r="F70" s="61"/>
      <c r="G70" s="61"/>
    </row>
    <row r="71" spans="1:7" ht="14" outlineLevel="3">
      <c r="A71" s="84" t="s">
        <v>274</v>
      </c>
      <c r="B71" s="223">
        <v>2.35</v>
      </c>
      <c r="C71" s="223">
        <v>2.35</v>
      </c>
      <c r="D71" s="223">
        <v>2.35</v>
      </c>
      <c r="E71" s="61"/>
      <c r="F71" s="61"/>
      <c r="G71" s="61"/>
    </row>
    <row r="72" spans="1:7" ht="14" outlineLevel="3">
      <c r="A72" s="84" t="s">
        <v>275</v>
      </c>
      <c r="B72" s="223">
        <v>1.1336011906900001</v>
      </c>
      <c r="C72" s="223">
        <v>1.1127505306800001</v>
      </c>
      <c r="D72" s="223">
        <v>1.13385108136</v>
      </c>
      <c r="E72" s="61"/>
      <c r="F72" s="61"/>
      <c r="G72" s="61"/>
    </row>
    <row r="73" spans="1:7" ht="14" outlineLevel="3">
      <c r="A73" s="84" t="s">
        <v>276</v>
      </c>
      <c r="B73" s="223">
        <v>4.01700148837</v>
      </c>
      <c r="C73" s="223">
        <v>3.9909381633500001</v>
      </c>
      <c r="D73" s="223">
        <v>4.0173138517</v>
      </c>
      <c r="E73" s="61"/>
      <c r="F73" s="61"/>
      <c r="G73" s="61"/>
    </row>
    <row r="74" spans="1:7" ht="14" outlineLevel="3">
      <c r="A74" s="84" t="s">
        <v>277</v>
      </c>
      <c r="B74" s="223">
        <v>1.75</v>
      </c>
      <c r="C74" s="223">
        <v>1.75</v>
      </c>
      <c r="D74" s="223">
        <v>1.75</v>
      </c>
      <c r="E74" s="61"/>
      <c r="F74" s="61"/>
      <c r="G74" s="61"/>
    </row>
    <row r="75" spans="1:7" ht="14" outlineLevel="2">
      <c r="A75" s="63" t="s">
        <v>278</v>
      </c>
      <c r="B75" s="171">
        <f>SUM(B$76:B$76)</f>
        <v>4.4174258540500002</v>
      </c>
      <c r="C75" s="171">
        <f>SUM(C$76:C$76)</f>
        <v>4.3927719171500001</v>
      </c>
      <c r="D75" s="171">
        <f>SUM(D$76:D$76)</f>
        <v>4.4255844575900003</v>
      </c>
      <c r="E75" s="61"/>
      <c r="F75" s="61"/>
      <c r="G75" s="61"/>
    </row>
    <row r="76" spans="1:7" ht="14" outlineLevel="3">
      <c r="A76" s="84" t="s">
        <v>259</v>
      </c>
      <c r="B76" s="223">
        <v>4.4174258540500002</v>
      </c>
      <c r="C76" s="223">
        <v>4.3927719171500001</v>
      </c>
      <c r="D76" s="223">
        <v>4.4255844575900003</v>
      </c>
      <c r="E76" s="61"/>
      <c r="F76" s="61"/>
      <c r="G76" s="61"/>
    </row>
    <row r="77" spans="1:7" ht="15">
      <c r="A77" s="222" t="s">
        <v>279</v>
      </c>
      <c r="B77" s="18">
        <f>B$78+B$95</f>
        <v>11.340132765</v>
      </c>
      <c r="C77" s="18">
        <f>C$78+C$95</f>
        <v>11.144150211379998</v>
      </c>
      <c r="D77" s="18">
        <f>D$78+D$95</f>
        <v>11.073760115020001</v>
      </c>
      <c r="E77" s="61"/>
      <c r="F77" s="61"/>
      <c r="G77" s="61"/>
    </row>
    <row r="78" spans="1:7" ht="15" outlineLevel="1">
      <c r="A78" s="81" t="s">
        <v>280</v>
      </c>
      <c r="B78" s="140">
        <f>B$79+B$85+B$93</f>
        <v>1.7977295606499999</v>
      </c>
      <c r="C78" s="140">
        <f>C$79+C$85+C$93</f>
        <v>1.7219856221099998</v>
      </c>
      <c r="D78" s="140">
        <f>D$79+D$85+D$93</f>
        <v>1.6994165007099999</v>
      </c>
      <c r="E78" s="61"/>
      <c r="F78" s="61"/>
      <c r="G78" s="61"/>
    </row>
    <row r="79" spans="1:7" ht="14" outlineLevel="2">
      <c r="A79" s="63" t="s">
        <v>281</v>
      </c>
      <c r="B79" s="171">
        <f>SUM(B$80:B$84)</f>
        <v>0.62058407813000005</v>
      </c>
      <c r="C79" s="171">
        <f>SUM(C$80:C$84)</f>
        <v>0.58812101904000003</v>
      </c>
      <c r="D79" s="171">
        <f>SUM(D$80:D$84)</f>
        <v>0.57865234881999994</v>
      </c>
      <c r="E79" s="61"/>
      <c r="F79" s="61"/>
      <c r="G79" s="61"/>
    </row>
    <row r="80" spans="1:7" ht="14" outlineLevel="3">
      <c r="A80" s="84" t="s">
        <v>282</v>
      </c>
      <c r="B80" s="223">
        <v>4.2525000000000003E-7</v>
      </c>
      <c r="C80" s="223">
        <v>4.03E-7</v>
      </c>
      <c r="D80" s="223">
        <v>3.9650999999999999E-7</v>
      </c>
      <c r="E80" s="61"/>
      <c r="F80" s="61"/>
      <c r="G80" s="61"/>
    </row>
    <row r="81" spans="1:7" ht="14" outlineLevel="3">
      <c r="A81" s="84" t="s">
        <v>283</v>
      </c>
      <c r="B81" s="223">
        <v>0.12739110351999999</v>
      </c>
      <c r="C81" s="223">
        <v>0.12072721208999999</v>
      </c>
      <c r="D81" s="223">
        <v>0.11878352002000001</v>
      </c>
      <c r="E81" s="61"/>
      <c r="F81" s="61"/>
      <c r="G81" s="61"/>
    </row>
    <row r="82" spans="1:7" ht="14" outlineLevel="3">
      <c r="A82" s="84" t="s">
        <v>284</v>
      </c>
      <c r="B82" s="223">
        <v>0.31457354224</v>
      </c>
      <c r="C82" s="223">
        <v>0.29811804516000001</v>
      </c>
      <c r="D82" s="223">
        <v>0.29331838427000001</v>
      </c>
      <c r="E82" s="61"/>
      <c r="F82" s="61"/>
      <c r="G82" s="61"/>
    </row>
    <row r="83" spans="1:7" ht="14" outlineLevel="3">
      <c r="A83" s="84" t="s">
        <v>285</v>
      </c>
      <c r="B83" s="223">
        <v>0.10530038639</v>
      </c>
      <c r="C83" s="223">
        <v>9.9792071260000004E-2</v>
      </c>
      <c r="D83" s="223">
        <v>9.8185432180000004E-2</v>
      </c>
      <c r="E83" s="61"/>
      <c r="F83" s="61"/>
      <c r="G83" s="61"/>
    </row>
    <row r="84" spans="1:7" ht="14" outlineLevel="3">
      <c r="A84" s="84" t="s">
        <v>286</v>
      </c>
      <c r="B84" s="223">
        <v>7.3318620730000006E-2</v>
      </c>
      <c r="C84" s="223">
        <v>6.9483287530000007E-2</v>
      </c>
      <c r="D84" s="223">
        <v>6.8364615840000004E-2</v>
      </c>
      <c r="E84" s="61"/>
      <c r="F84" s="61"/>
      <c r="G84" s="61"/>
    </row>
    <row r="85" spans="1:7" ht="14" outlineLevel="2">
      <c r="A85" s="63" t="s">
        <v>251</v>
      </c>
      <c r="B85" s="171">
        <f>SUM(B$86:B$92)</f>
        <v>1.1771104857099999</v>
      </c>
      <c r="C85" s="171">
        <f>SUM(C$86:C$92)</f>
        <v>1.1338314369599998</v>
      </c>
      <c r="D85" s="171">
        <f>SUM(D$86:D$92)</f>
        <v>1.1207315197500001</v>
      </c>
      <c r="E85" s="61"/>
      <c r="F85" s="61"/>
      <c r="G85" s="61"/>
    </row>
    <row r="86" spans="1:7" ht="14" outlineLevel="3">
      <c r="A86" s="84" t="s">
        <v>287</v>
      </c>
      <c r="B86" s="223">
        <v>0.15948377011000001</v>
      </c>
      <c r="C86" s="223">
        <v>0.15123495813999999</v>
      </c>
      <c r="D86" s="223">
        <v>0.14903538363999999</v>
      </c>
      <c r="E86" s="61"/>
      <c r="F86" s="61"/>
      <c r="G86" s="61"/>
    </row>
    <row r="87" spans="1:7" ht="14" outlineLevel="3">
      <c r="A87" s="84" t="s">
        <v>288</v>
      </c>
      <c r="B87" s="223">
        <v>1.2999999999999999E-2</v>
      </c>
      <c r="C87" s="223">
        <v>1.2999999999999999E-2</v>
      </c>
      <c r="D87" s="223">
        <v>1.2999999999999999E-2</v>
      </c>
      <c r="E87" s="61"/>
      <c r="F87" s="61"/>
      <c r="G87" s="61"/>
    </row>
    <row r="88" spans="1:7" ht="14" outlineLevel="3">
      <c r="A88" s="84" t="s">
        <v>289</v>
      </c>
      <c r="B88" s="223">
        <v>0.01</v>
      </c>
      <c r="C88" s="223">
        <v>0.01</v>
      </c>
      <c r="D88" s="223">
        <v>0.01</v>
      </c>
      <c r="E88" s="61"/>
      <c r="F88" s="61"/>
      <c r="G88" s="61"/>
    </row>
    <row r="89" spans="1:7" ht="14" outlineLevel="3">
      <c r="A89" s="84" t="s">
        <v>290</v>
      </c>
      <c r="B89" s="223">
        <v>1.4E-2</v>
      </c>
      <c r="C89" s="223">
        <v>1.4E-2</v>
      </c>
      <c r="D89" s="223">
        <v>1.4E-2</v>
      </c>
      <c r="E89" s="61"/>
      <c r="F89" s="61"/>
      <c r="G89" s="61"/>
    </row>
    <row r="90" spans="1:7" ht="14" outlineLevel="3">
      <c r="A90" s="84" t="s">
        <v>291</v>
      </c>
      <c r="B90" s="223">
        <v>0.38894169869</v>
      </c>
      <c r="C90" s="223">
        <v>0.37585377215999999</v>
      </c>
      <c r="D90" s="223">
        <v>0.37308581829999998</v>
      </c>
      <c r="E90" s="61"/>
      <c r="F90" s="61"/>
      <c r="G90" s="61"/>
    </row>
    <row r="91" spans="1:7" ht="14" outlineLevel="3">
      <c r="A91" s="84" t="s">
        <v>292</v>
      </c>
      <c r="B91" s="223">
        <v>0.45876715325</v>
      </c>
      <c r="C91" s="223">
        <v>0.43165284256999997</v>
      </c>
      <c r="D91" s="223">
        <v>0.42574368216000003</v>
      </c>
      <c r="E91" s="61"/>
      <c r="F91" s="61"/>
      <c r="G91" s="61"/>
    </row>
    <row r="92" spans="1:7" ht="14" outlineLevel="3">
      <c r="A92" s="84" t="s">
        <v>293</v>
      </c>
      <c r="B92" s="223">
        <v>0.13291786366</v>
      </c>
      <c r="C92" s="223">
        <v>0.13808986408999999</v>
      </c>
      <c r="D92" s="223">
        <v>0.13586663565000001</v>
      </c>
      <c r="E92" s="61"/>
      <c r="F92" s="61"/>
      <c r="G92" s="61"/>
    </row>
    <row r="93" spans="1:7" ht="14" outlineLevel="2">
      <c r="A93" s="63" t="s">
        <v>278</v>
      </c>
      <c r="B93" s="171">
        <f>SUM(B$94:B$94)</f>
        <v>3.4996809999999997E-5</v>
      </c>
      <c r="C93" s="171">
        <f>SUM(C$94:C$94)</f>
        <v>3.3166110000000002E-5</v>
      </c>
      <c r="D93" s="171">
        <f>SUM(D$94:D$94)</f>
        <v>3.2632139999999998E-5</v>
      </c>
      <c r="E93" s="61"/>
      <c r="F93" s="61"/>
      <c r="G93" s="61"/>
    </row>
    <row r="94" spans="1:7" ht="14" outlineLevel="3">
      <c r="A94" s="84" t="s">
        <v>294</v>
      </c>
      <c r="B94" s="223">
        <v>3.4996809999999997E-5</v>
      </c>
      <c r="C94" s="223">
        <v>3.3166110000000002E-5</v>
      </c>
      <c r="D94" s="223">
        <v>3.2632139999999998E-5</v>
      </c>
      <c r="E94" s="61"/>
      <c r="F94" s="61"/>
      <c r="G94" s="61"/>
    </row>
    <row r="95" spans="1:7" ht="15" outlineLevel="1">
      <c r="A95" s="81" t="s">
        <v>253</v>
      </c>
      <c r="B95" s="140">
        <f>B$96+B$102+B$103+B$107+B$110</f>
        <v>9.5424032043500002</v>
      </c>
      <c r="C95" s="140">
        <f>C$96+C$102+C$103+C$107+C$110</f>
        <v>9.4221645892699986</v>
      </c>
      <c r="D95" s="140">
        <f>D$96+D$102+D$103+D$107+D$110</f>
        <v>9.3743436143099999</v>
      </c>
      <c r="E95" s="61"/>
      <c r="F95" s="61"/>
      <c r="G95" s="61"/>
    </row>
    <row r="96" spans="1:7" ht="14" outlineLevel="2">
      <c r="A96" s="63" t="s">
        <v>254</v>
      </c>
      <c r="B96" s="171">
        <f>SUM(B$97:B$101)</f>
        <v>6.8214701377100004</v>
      </c>
      <c r="C96" s="171">
        <f>SUM(C$97:C$101)</f>
        <v>6.7771960387899997</v>
      </c>
      <c r="D96" s="171">
        <f>SUM(D$97:D$101)</f>
        <v>6.6971638549500003</v>
      </c>
      <c r="E96" s="61"/>
      <c r="F96" s="61"/>
      <c r="G96" s="61"/>
    </row>
    <row r="97" spans="1:7" ht="14" outlineLevel="3">
      <c r="A97" s="84" t="s">
        <v>295</v>
      </c>
      <c r="B97" s="223">
        <v>0.34008035721000002</v>
      </c>
      <c r="C97" s="223">
        <v>0.3338251592</v>
      </c>
      <c r="D97" s="223">
        <v>0.34015532441000002</v>
      </c>
      <c r="E97" s="61"/>
      <c r="F97" s="61"/>
      <c r="G97" s="61"/>
    </row>
    <row r="98" spans="1:7" ht="14" outlineLevel="3">
      <c r="A98" s="84" t="s">
        <v>256</v>
      </c>
      <c r="B98" s="223">
        <v>0.34013027289999997</v>
      </c>
      <c r="C98" s="223">
        <v>0.33553834061999999</v>
      </c>
      <c r="D98" s="223">
        <v>0.34449035626000002</v>
      </c>
      <c r="E98" s="61"/>
      <c r="F98" s="61"/>
      <c r="G98" s="61"/>
    </row>
    <row r="99" spans="1:7" ht="14" outlineLevel="3">
      <c r="A99" s="84" t="s">
        <v>257</v>
      </c>
      <c r="B99" s="223">
        <v>6.1798268910000002E-2</v>
      </c>
      <c r="C99" s="223">
        <v>5.968793847E-2</v>
      </c>
      <c r="D99" s="223">
        <v>6.0819772000000001E-2</v>
      </c>
      <c r="E99" s="61"/>
      <c r="F99" s="61"/>
      <c r="G99" s="61"/>
    </row>
    <row r="100" spans="1:7" ht="14" outlineLevel="3">
      <c r="A100" s="84" t="s">
        <v>258</v>
      </c>
      <c r="B100" s="223">
        <v>0.46823055755999998</v>
      </c>
      <c r="C100" s="223">
        <v>0.46823055755999998</v>
      </c>
      <c r="D100" s="223">
        <v>0.46823055755999998</v>
      </c>
      <c r="E100" s="61"/>
      <c r="F100" s="61"/>
      <c r="G100" s="61"/>
    </row>
    <row r="101" spans="1:7" ht="14" outlineLevel="3">
      <c r="A101" s="84" t="s">
        <v>259</v>
      </c>
      <c r="B101" s="223">
        <v>5.6112306811300003</v>
      </c>
      <c r="C101" s="223">
        <v>5.5799140429399996</v>
      </c>
      <c r="D101" s="223">
        <v>5.4834678447199998</v>
      </c>
      <c r="E101" s="61"/>
      <c r="F101" s="61"/>
      <c r="G101" s="61"/>
    </row>
    <row r="102" spans="1:7" ht="14" outlineLevel="2">
      <c r="A102" s="63" t="s">
        <v>296</v>
      </c>
      <c r="B102" s="171"/>
      <c r="C102" s="171"/>
      <c r="D102" s="171"/>
      <c r="E102" s="61"/>
      <c r="F102" s="61"/>
      <c r="G102" s="61"/>
    </row>
    <row r="103" spans="1:7" ht="14" outlineLevel="2">
      <c r="A103" s="63" t="s">
        <v>269</v>
      </c>
      <c r="B103" s="171">
        <f>SUM(B$104:B$106)</f>
        <v>1.0819453749600001</v>
      </c>
      <c r="C103" s="171">
        <f>SUM(C$104:C$106)</f>
        <v>1.00661703141</v>
      </c>
      <c r="D103" s="171">
        <f>SUM(D$104:D$106)</f>
        <v>1.0379815422699998</v>
      </c>
      <c r="E103" s="61"/>
      <c r="F103" s="61"/>
      <c r="G103" s="61"/>
    </row>
    <row r="104" spans="1:7" ht="14" outlineLevel="3">
      <c r="A104" s="84" t="s">
        <v>145</v>
      </c>
      <c r="B104" s="223">
        <v>0.16409411059000001</v>
      </c>
      <c r="C104" s="223">
        <v>0.16409411059000001</v>
      </c>
      <c r="D104" s="223">
        <v>0.19512634276999999</v>
      </c>
      <c r="E104" s="61"/>
      <c r="F104" s="61"/>
      <c r="G104" s="61"/>
    </row>
    <row r="105" spans="1:7" ht="14" outlineLevel="3">
      <c r="A105" s="84" t="s">
        <v>45</v>
      </c>
      <c r="B105" s="223">
        <v>1.7851264370000001E-2</v>
      </c>
      <c r="C105" s="223">
        <v>1.7522920819999999E-2</v>
      </c>
      <c r="D105" s="223">
        <v>1.7855199499999998E-2</v>
      </c>
      <c r="E105" s="61"/>
      <c r="F105" s="61"/>
      <c r="G105" s="61"/>
    </row>
    <row r="106" spans="1:7" ht="14" outlineLevel="3">
      <c r="A106" s="84" t="s">
        <v>297</v>
      </c>
      <c r="B106" s="223">
        <v>0.9</v>
      </c>
      <c r="C106" s="223">
        <v>0.82499999999999996</v>
      </c>
      <c r="D106" s="223">
        <v>0.82499999999999996</v>
      </c>
      <c r="E106" s="61"/>
      <c r="F106" s="61"/>
      <c r="G106" s="61"/>
    </row>
    <row r="107" spans="1:7" ht="14" outlineLevel="2">
      <c r="A107" s="63" t="s">
        <v>298</v>
      </c>
      <c r="B107" s="171">
        <f>SUM(B$108:B$109)</f>
        <v>1.5249999999999999</v>
      </c>
      <c r="C107" s="171">
        <f>SUM(C$108:C$109)</f>
        <v>1.5249999999999999</v>
      </c>
      <c r="D107" s="171">
        <f>SUM(D$108:D$109)</f>
        <v>1.5249999999999999</v>
      </c>
      <c r="E107" s="61"/>
      <c r="F107" s="61"/>
      <c r="G107" s="61"/>
    </row>
    <row r="108" spans="1:7" ht="14" outlineLevel="3">
      <c r="A108" s="84" t="s">
        <v>299</v>
      </c>
      <c r="B108" s="223">
        <v>0.7</v>
      </c>
      <c r="C108" s="223">
        <v>0.7</v>
      </c>
      <c r="D108" s="223">
        <v>0.7</v>
      </c>
      <c r="E108" s="61"/>
      <c r="F108" s="61"/>
      <c r="G108" s="61"/>
    </row>
    <row r="109" spans="1:7" ht="14" outlineLevel="3">
      <c r="A109" s="84" t="s">
        <v>300</v>
      </c>
      <c r="B109" s="223">
        <v>0.82499999999999996</v>
      </c>
      <c r="C109" s="223">
        <v>0.82499999999999996</v>
      </c>
      <c r="D109" s="223">
        <v>0.82499999999999996</v>
      </c>
      <c r="E109" s="61"/>
      <c r="F109" s="61"/>
      <c r="G109" s="61"/>
    </row>
    <row r="110" spans="1:7" ht="14" outlineLevel="2">
      <c r="A110" s="63" t="s">
        <v>278</v>
      </c>
      <c r="B110" s="171">
        <f>SUM(B$111:B$111)</f>
        <v>0.11398769168</v>
      </c>
      <c r="C110" s="171">
        <f>SUM(C$111:C$111)</f>
        <v>0.11335151907</v>
      </c>
      <c r="D110" s="171">
        <f>SUM(D$111:D$111)</f>
        <v>0.11419821709</v>
      </c>
      <c r="E110" s="61"/>
      <c r="F110" s="61"/>
      <c r="G110" s="61"/>
    </row>
    <row r="111" spans="1:7" ht="14" outlineLevel="3">
      <c r="A111" s="84" t="s">
        <v>259</v>
      </c>
      <c r="B111" s="223">
        <v>0.11398769168</v>
      </c>
      <c r="C111" s="223">
        <v>0.11335151907</v>
      </c>
      <c r="D111" s="223">
        <v>0.11419821709</v>
      </c>
      <c r="E111" s="61"/>
      <c r="F111" s="61"/>
      <c r="G111" s="61"/>
    </row>
    <row r="112" spans="1:7">
      <c r="B112" s="205"/>
      <c r="C112" s="205"/>
      <c r="D112" s="205"/>
      <c r="E112" s="61"/>
      <c r="F112" s="61"/>
      <c r="G112" s="61"/>
    </row>
    <row r="113" spans="2:7">
      <c r="B113" s="205"/>
      <c r="C113" s="205"/>
      <c r="D113" s="205"/>
      <c r="E113" s="61"/>
      <c r="F113" s="61"/>
      <c r="G113" s="61"/>
    </row>
    <row r="114" spans="2:7">
      <c r="B114" s="205"/>
      <c r="C114" s="205"/>
      <c r="D114" s="205"/>
      <c r="E114" s="61"/>
      <c r="F114" s="61"/>
      <c r="G114" s="61"/>
    </row>
    <row r="115" spans="2:7">
      <c r="B115" s="205"/>
      <c r="C115" s="205"/>
      <c r="D115" s="205"/>
      <c r="E115" s="61"/>
      <c r="F115" s="61"/>
      <c r="G115" s="61"/>
    </row>
    <row r="116" spans="2:7">
      <c r="B116" s="205"/>
      <c r="C116" s="205"/>
      <c r="D116" s="205"/>
      <c r="E116" s="61"/>
      <c r="F116" s="61"/>
      <c r="G116" s="61"/>
    </row>
    <row r="117" spans="2:7">
      <c r="B117" s="205"/>
      <c r="C117" s="205"/>
      <c r="D117" s="205"/>
      <c r="E117" s="61"/>
      <c r="F117" s="61"/>
      <c r="G117" s="61"/>
    </row>
    <row r="118" spans="2:7">
      <c r="B118" s="205"/>
      <c r="C118" s="205"/>
      <c r="D118" s="205"/>
      <c r="E118" s="61"/>
      <c r="F118" s="61"/>
      <c r="G118" s="61"/>
    </row>
    <row r="119" spans="2:7">
      <c r="B119" s="205"/>
      <c r="C119" s="205"/>
      <c r="D119" s="205"/>
      <c r="E119" s="61"/>
      <c r="F119" s="61"/>
      <c r="G119" s="61"/>
    </row>
    <row r="120" spans="2:7">
      <c r="B120" s="205"/>
      <c r="C120" s="205"/>
      <c r="D120" s="205"/>
      <c r="E120" s="61"/>
      <c r="F120" s="61"/>
      <c r="G120" s="61"/>
    </row>
    <row r="121" spans="2:7">
      <c r="B121" s="205"/>
      <c r="C121" s="205"/>
      <c r="D121" s="205"/>
      <c r="E121" s="61"/>
      <c r="F121" s="61"/>
      <c r="G121" s="61"/>
    </row>
    <row r="122" spans="2:7">
      <c r="B122" s="205"/>
      <c r="C122" s="205"/>
      <c r="D122" s="205"/>
      <c r="E122" s="61"/>
      <c r="F122" s="61"/>
      <c r="G122" s="61"/>
    </row>
    <row r="123" spans="2:7">
      <c r="B123" s="205"/>
      <c r="C123" s="205"/>
      <c r="D123" s="205"/>
      <c r="E123" s="61"/>
      <c r="F123" s="61"/>
      <c r="G123" s="61"/>
    </row>
    <row r="124" spans="2:7">
      <c r="B124" s="205"/>
      <c r="C124" s="205"/>
      <c r="D124" s="205"/>
      <c r="E124" s="61"/>
      <c r="F124" s="61"/>
      <c r="G124" s="61"/>
    </row>
    <row r="125" spans="2:7">
      <c r="B125" s="205"/>
      <c r="C125" s="205"/>
      <c r="D125" s="205"/>
      <c r="E125" s="61"/>
      <c r="F125" s="61"/>
      <c r="G125" s="61"/>
    </row>
    <row r="126" spans="2:7">
      <c r="B126" s="205"/>
      <c r="C126" s="205"/>
      <c r="D126" s="205"/>
      <c r="E126" s="61"/>
      <c r="F126" s="61"/>
      <c r="G126" s="61"/>
    </row>
    <row r="127" spans="2:7">
      <c r="B127" s="205"/>
      <c r="C127" s="205"/>
      <c r="D127" s="205"/>
      <c r="E127" s="61"/>
      <c r="F127" s="61"/>
      <c r="G127" s="61"/>
    </row>
    <row r="128" spans="2:7">
      <c r="B128" s="205"/>
      <c r="C128" s="205"/>
      <c r="D128" s="205"/>
      <c r="E128" s="61"/>
      <c r="F128" s="61"/>
      <c r="G128" s="61"/>
    </row>
    <row r="129" spans="2:7">
      <c r="B129" s="205"/>
      <c r="C129" s="205"/>
      <c r="D129" s="205"/>
      <c r="E129" s="61"/>
      <c r="F129" s="61"/>
      <c r="G129" s="61"/>
    </row>
    <row r="130" spans="2:7">
      <c r="B130" s="205"/>
      <c r="C130" s="205"/>
      <c r="D130" s="205"/>
      <c r="E130" s="61"/>
      <c r="F130" s="61"/>
      <c r="G130" s="61"/>
    </row>
    <row r="131" spans="2:7">
      <c r="B131" s="205"/>
      <c r="C131" s="205"/>
      <c r="D131" s="205"/>
      <c r="E131" s="61"/>
      <c r="F131" s="61"/>
      <c r="G131" s="61"/>
    </row>
    <row r="132" spans="2:7">
      <c r="B132" s="205"/>
      <c r="C132" s="205"/>
      <c r="D132" s="205"/>
      <c r="E132" s="61"/>
      <c r="F132" s="61"/>
      <c r="G132" s="61"/>
    </row>
    <row r="133" spans="2:7">
      <c r="B133" s="205"/>
      <c r="C133" s="205"/>
      <c r="D133" s="205"/>
      <c r="E133" s="61"/>
      <c r="F133" s="61"/>
      <c r="G133" s="61"/>
    </row>
    <row r="134" spans="2:7">
      <c r="B134" s="205"/>
      <c r="C134" s="205"/>
      <c r="D134" s="205"/>
      <c r="E134" s="61"/>
      <c r="F134" s="61"/>
      <c r="G134" s="61"/>
    </row>
    <row r="135" spans="2:7">
      <c r="B135" s="205"/>
      <c r="C135" s="205"/>
      <c r="D135" s="205"/>
      <c r="E135" s="61"/>
      <c r="F135" s="61"/>
      <c r="G135" s="61"/>
    </row>
    <row r="136" spans="2:7">
      <c r="B136" s="205"/>
      <c r="C136" s="205"/>
      <c r="D136" s="205"/>
      <c r="E136" s="61"/>
      <c r="F136" s="61"/>
      <c r="G136" s="61"/>
    </row>
    <row r="137" spans="2:7">
      <c r="B137" s="205"/>
      <c r="C137" s="205"/>
      <c r="D137" s="205"/>
      <c r="E137" s="61"/>
      <c r="F137" s="61"/>
      <c r="G137" s="61"/>
    </row>
    <row r="138" spans="2:7">
      <c r="B138" s="205"/>
      <c r="C138" s="205"/>
      <c r="D138" s="205"/>
      <c r="E138" s="61"/>
      <c r="F138" s="61"/>
      <c r="G138" s="61"/>
    </row>
    <row r="139" spans="2:7">
      <c r="B139" s="205"/>
      <c r="C139" s="205"/>
      <c r="D139" s="205"/>
      <c r="E139" s="61"/>
      <c r="F139" s="61"/>
      <c r="G139" s="61"/>
    </row>
    <row r="140" spans="2:7">
      <c r="B140" s="205"/>
      <c r="C140" s="205"/>
      <c r="D140" s="205"/>
      <c r="E140" s="61"/>
      <c r="F140" s="61"/>
      <c r="G140" s="61"/>
    </row>
    <row r="141" spans="2:7">
      <c r="B141" s="205"/>
      <c r="C141" s="205"/>
      <c r="D141" s="205"/>
      <c r="E141" s="61"/>
      <c r="F141" s="61"/>
      <c r="G141" s="61"/>
    </row>
    <row r="142" spans="2:7">
      <c r="B142" s="205"/>
      <c r="C142" s="205"/>
      <c r="D142" s="205"/>
      <c r="E142" s="61"/>
      <c r="F142" s="61"/>
      <c r="G142" s="61"/>
    </row>
    <row r="143" spans="2:7">
      <c r="B143" s="205"/>
      <c r="C143" s="205"/>
      <c r="D143" s="205"/>
      <c r="E143" s="61"/>
      <c r="F143" s="61"/>
      <c r="G143" s="61"/>
    </row>
    <row r="144" spans="2:7">
      <c r="B144" s="205"/>
      <c r="C144" s="205"/>
      <c r="D144" s="205"/>
      <c r="E144" s="61"/>
      <c r="F144" s="61"/>
      <c r="G144" s="61"/>
    </row>
    <row r="145" spans="2:7">
      <c r="B145" s="205"/>
      <c r="C145" s="205"/>
      <c r="D145" s="205"/>
      <c r="E145" s="61"/>
      <c r="F145" s="61"/>
      <c r="G145" s="61"/>
    </row>
    <row r="146" spans="2:7">
      <c r="B146" s="205"/>
      <c r="C146" s="205"/>
      <c r="D146" s="205"/>
      <c r="E146" s="61"/>
      <c r="F146" s="61"/>
      <c r="G146" s="61"/>
    </row>
    <row r="147" spans="2:7">
      <c r="B147" s="205"/>
      <c r="C147" s="205"/>
      <c r="D147" s="205"/>
      <c r="E147" s="61"/>
      <c r="F147" s="61"/>
      <c r="G147" s="61"/>
    </row>
    <row r="148" spans="2:7">
      <c r="B148" s="205"/>
      <c r="C148" s="205"/>
      <c r="D148" s="205"/>
      <c r="E148" s="61"/>
      <c r="F148" s="61"/>
      <c r="G148" s="61"/>
    </row>
    <row r="149" spans="2:7">
      <c r="B149" s="205"/>
      <c r="C149" s="205"/>
      <c r="D149" s="205"/>
      <c r="E149" s="61"/>
      <c r="F149" s="61"/>
      <c r="G149" s="61"/>
    </row>
    <row r="150" spans="2:7">
      <c r="B150" s="205"/>
      <c r="C150" s="205"/>
      <c r="D150" s="205"/>
      <c r="E150" s="61"/>
      <c r="F150" s="61"/>
      <c r="G150" s="61"/>
    </row>
    <row r="151" spans="2:7">
      <c r="B151" s="205"/>
      <c r="C151" s="205"/>
      <c r="D151" s="205"/>
      <c r="E151" s="61"/>
      <c r="F151" s="61"/>
      <c r="G151" s="61"/>
    </row>
    <row r="152" spans="2:7">
      <c r="B152" s="205"/>
      <c r="C152" s="205"/>
      <c r="D152" s="205"/>
      <c r="E152" s="61"/>
      <c r="F152" s="61"/>
      <c r="G152" s="61"/>
    </row>
    <row r="153" spans="2:7">
      <c r="B153" s="205"/>
      <c r="C153" s="205"/>
      <c r="D153" s="205"/>
      <c r="E153" s="61"/>
      <c r="F153" s="61"/>
      <c r="G153" s="61"/>
    </row>
    <row r="154" spans="2:7">
      <c r="B154" s="205"/>
      <c r="C154" s="205"/>
      <c r="D154" s="205"/>
      <c r="E154" s="61"/>
      <c r="F154" s="61"/>
      <c r="G154" s="61"/>
    </row>
    <row r="155" spans="2:7">
      <c r="B155" s="205"/>
      <c r="C155" s="205"/>
      <c r="D155" s="205"/>
      <c r="E155" s="61"/>
      <c r="F155" s="61"/>
      <c r="G155" s="61"/>
    </row>
    <row r="156" spans="2:7">
      <c r="B156" s="205"/>
      <c r="C156" s="205"/>
      <c r="D156" s="205"/>
      <c r="E156" s="61"/>
      <c r="F156" s="61"/>
      <c r="G156" s="61"/>
    </row>
    <row r="157" spans="2:7">
      <c r="B157" s="205"/>
      <c r="C157" s="205"/>
      <c r="D157" s="205"/>
      <c r="E157" s="61"/>
      <c r="F157" s="61"/>
      <c r="G157" s="61"/>
    </row>
    <row r="158" spans="2:7">
      <c r="B158" s="205"/>
      <c r="C158" s="205"/>
      <c r="D158" s="205"/>
      <c r="E158" s="61"/>
      <c r="F158" s="61"/>
      <c r="G158" s="61"/>
    </row>
    <row r="159" spans="2:7">
      <c r="B159" s="205"/>
      <c r="C159" s="205"/>
      <c r="D159" s="205"/>
      <c r="E159" s="61"/>
      <c r="F159" s="61"/>
      <c r="G159" s="61"/>
    </row>
    <row r="160" spans="2:7">
      <c r="B160" s="205"/>
      <c r="C160" s="205"/>
      <c r="D160" s="205"/>
      <c r="E160" s="61"/>
      <c r="F160" s="61"/>
      <c r="G160" s="61"/>
    </row>
    <row r="161" spans="2:7">
      <c r="B161" s="205"/>
      <c r="C161" s="205"/>
      <c r="D161" s="205"/>
      <c r="E161" s="61"/>
      <c r="F161" s="61"/>
      <c r="G161" s="61"/>
    </row>
    <row r="162" spans="2:7">
      <c r="B162" s="205"/>
      <c r="C162" s="205"/>
      <c r="D162" s="205"/>
      <c r="E162" s="61"/>
      <c r="F162" s="61"/>
      <c r="G162" s="61"/>
    </row>
    <row r="163" spans="2:7">
      <c r="B163" s="205"/>
      <c r="C163" s="205"/>
      <c r="D163" s="205"/>
      <c r="E163" s="61"/>
      <c r="F163" s="61"/>
      <c r="G163" s="61"/>
    </row>
    <row r="164" spans="2:7">
      <c r="B164" s="205"/>
      <c r="C164" s="205"/>
      <c r="D164" s="205"/>
      <c r="E164" s="61"/>
      <c r="F164" s="61"/>
      <c r="G164" s="61"/>
    </row>
    <row r="165" spans="2:7">
      <c r="B165" s="205"/>
      <c r="C165" s="205"/>
      <c r="D165" s="205"/>
      <c r="E165" s="61"/>
      <c r="F165" s="61"/>
      <c r="G165" s="61"/>
    </row>
    <row r="166" spans="2:7">
      <c r="B166" s="205"/>
      <c r="C166" s="205"/>
      <c r="D166" s="205"/>
      <c r="E166" s="61"/>
      <c r="F166" s="61"/>
      <c r="G166" s="61"/>
    </row>
    <row r="167" spans="2:7">
      <c r="B167" s="205"/>
      <c r="C167" s="205"/>
      <c r="D167" s="205"/>
      <c r="E167" s="61"/>
      <c r="F167" s="61"/>
      <c r="G167" s="61"/>
    </row>
    <row r="168" spans="2:7">
      <c r="B168" s="205"/>
      <c r="C168" s="205"/>
      <c r="D168" s="205"/>
      <c r="E168" s="61"/>
      <c r="F168" s="61"/>
      <c r="G168" s="61"/>
    </row>
    <row r="169" spans="2:7">
      <c r="B169" s="205"/>
      <c r="C169" s="205"/>
      <c r="D169" s="205"/>
      <c r="E169" s="61"/>
      <c r="F169" s="61"/>
      <c r="G169" s="61"/>
    </row>
    <row r="170" spans="2:7">
      <c r="B170" s="205"/>
      <c r="C170" s="205"/>
      <c r="D170" s="205"/>
      <c r="E170" s="61"/>
      <c r="F170" s="61"/>
      <c r="G170" s="61"/>
    </row>
    <row r="171" spans="2:7">
      <c r="B171" s="205"/>
      <c r="C171" s="205"/>
      <c r="D171" s="205"/>
      <c r="E171" s="61"/>
      <c r="F171" s="61"/>
      <c r="G171" s="61"/>
    </row>
    <row r="172" spans="2:7">
      <c r="B172" s="205"/>
      <c r="C172" s="205"/>
      <c r="D172" s="205"/>
      <c r="E172" s="61"/>
      <c r="F172" s="61"/>
      <c r="G172" s="61"/>
    </row>
    <row r="173" spans="2:7">
      <c r="B173" s="205"/>
      <c r="C173" s="205"/>
      <c r="D173" s="205"/>
      <c r="E173" s="61"/>
      <c r="F173" s="61"/>
      <c r="G173" s="61"/>
    </row>
    <row r="174" spans="2:7">
      <c r="B174" s="205"/>
      <c r="C174" s="205"/>
      <c r="D174" s="205"/>
      <c r="E174" s="61"/>
      <c r="F174" s="61"/>
      <c r="G174" s="61"/>
    </row>
    <row r="175" spans="2:7">
      <c r="B175" s="205"/>
      <c r="C175" s="205"/>
      <c r="D175" s="205"/>
      <c r="E175" s="61"/>
      <c r="F175" s="61"/>
      <c r="G175" s="61"/>
    </row>
    <row r="176" spans="2:7">
      <c r="B176" s="205"/>
      <c r="C176" s="205"/>
      <c r="D176" s="205"/>
      <c r="E176" s="61"/>
      <c r="F176" s="61"/>
      <c r="G176" s="61"/>
    </row>
    <row r="177" spans="2:7">
      <c r="B177" s="205"/>
      <c r="C177" s="205"/>
      <c r="D177" s="205"/>
      <c r="E177" s="61"/>
      <c r="F177" s="61"/>
      <c r="G177" s="61"/>
    </row>
    <row r="178" spans="2:7">
      <c r="B178" s="205"/>
      <c r="C178" s="205"/>
      <c r="D178" s="205"/>
      <c r="E178" s="61"/>
      <c r="F178" s="61"/>
      <c r="G178" s="61"/>
    </row>
    <row r="179" spans="2:7">
      <c r="B179" s="205"/>
      <c r="C179" s="205"/>
      <c r="D179" s="205"/>
      <c r="E179" s="61"/>
      <c r="F179" s="61"/>
      <c r="G179" s="61"/>
    </row>
    <row r="180" spans="2:7">
      <c r="B180" s="205"/>
      <c r="C180" s="205"/>
      <c r="D180" s="205"/>
      <c r="E180" s="61"/>
      <c r="F180" s="61"/>
      <c r="G180" s="61"/>
    </row>
  </sheetData>
  <mergeCells count="1">
    <mergeCell ref="A2:D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7">
    <tabColor indexed="57"/>
    <outlinePr applyStyles="1" summaryBelow="0"/>
    <pageSetUpPr fitToPage="1"/>
  </sheetPr>
  <dimension ref="A2:G247"/>
  <sheetViews>
    <sheetView workbookViewId="0">
      <selection activeCell="B25" sqref="B25"/>
    </sheetView>
  </sheetViews>
  <sheetFormatPr baseColWidth="10" defaultColWidth="9.1640625" defaultRowHeight="14"/>
  <cols>
    <col min="1" max="1" width="52.6640625" style="9" bestFit="1" customWidth="1"/>
    <col min="2" max="4" width="15.1640625" style="9" customWidth="1"/>
    <col min="5" max="16384" width="9.1640625" style="9"/>
  </cols>
  <sheetData>
    <row r="2" spans="1:7" ht="19">
      <c r="A2" s="5" t="s">
        <v>102</v>
      </c>
      <c r="B2" s="5"/>
      <c r="C2" s="5"/>
      <c r="D2" s="5"/>
      <c r="E2" s="246"/>
      <c r="F2" s="246"/>
      <c r="G2" s="246"/>
    </row>
    <row r="3" spans="1:7">
      <c r="A3" s="213"/>
    </row>
    <row r="4" spans="1:7" s="82" customFormat="1">
      <c r="A4" s="60" t="str">
        <f>$A$2 &amp; " (" &amp;D4 &amp; ")"</f>
        <v>Державний та гарантований державою борг України за поточний рік (млрд. грн)</v>
      </c>
      <c r="D4" s="82" t="str">
        <f>VALUAH</f>
        <v>млрд. грн</v>
      </c>
    </row>
    <row r="5" spans="1:7" s="154" customFormat="1">
      <c r="A5" s="93"/>
      <c r="B5" s="41">
        <v>44561</v>
      </c>
      <c r="C5" s="41">
        <v>44592</v>
      </c>
      <c r="D5" s="71">
        <v>44620</v>
      </c>
    </row>
    <row r="6" spans="1:7" s="121" customFormat="1" ht="15">
      <c r="A6" s="37" t="s">
        <v>144</v>
      </c>
      <c r="B6" s="49">
        <f>SUM(B7:B8)</f>
        <v>2672.0210900444799</v>
      </c>
      <c r="C6" s="49">
        <f>SUM(C7:C8)</f>
        <v>2745.4208088239502</v>
      </c>
      <c r="D6" s="49">
        <f>SUM(D7:D8)</f>
        <v>2730.0759245751401</v>
      </c>
    </row>
    <row r="7" spans="1:7" s="26" customFormat="1">
      <c r="A7" s="98" t="s">
        <v>46</v>
      </c>
      <c r="B7" s="170">
        <v>1111.5978612510701</v>
      </c>
      <c r="C7" s="170">
        <v>1110.5506117556899</v>
      </c>
      <c r="D7" s="223">
        <v>1067.3851336636901</v>
      </c>
    </row>
    <row r="8" spans="1:7" s="26" customFormat="1">
      <c r="A8" s="98" t="s">
        <v>57</v>
      </c>
      <c r="B8" s="170">
        <v>1560.4232287934101</v>
      </c>
      <c r="C8" s="170">
        <v>1634.87019706826</v>
      </c>
      <c r="D8" s="223">
        <v>1662.69079091145</v>
      </c>
    </row>
    <row r="9" spans="1:7">
      <c r="B9" s="246"/>
      <c r="C9" s="246"/>
      <c r="D9" s="246"/>
      <c r="E9" s="246"/>
    </row>
    <row r="10" spans="1:7">
      <c r="A10" s="60" t="str">
        <f>$A$2 &amp; " (" &amp;D10 &amp; ")"</f>
        <v>Державний та гарантований державою борг України за поточний рік (млрд. дол. США)</v>
      </c>
      <c r="B10" s="246"/>
      <c r="C10" s="246"/>
      <c r="D10" s="82" t="str">
        <f>VALUSD</f>
        <v>млрд. дол. США</v>
      </c>
      <c r="E10" s="246"/>
    </row>
    <row r="11" spans="1:7" s="6" customFormat="1">
      <c r="A11" s="93"/>
      <c r="B11" s="41">
        <v>44561</v>
      </c>
      <c r="C11" s="41">
        <v>44592</v>
      </c>
      <c r="D11" s="71">
        <v>44620</v>
      </c>
      <c r="E11" s="154"/>
      <c r="F11" s="154"/>
      <c r="G11" s="154"/>
    </row>
    <row r="12" spans="1:7" s="231" customFormat="1" ht="15">
      <c r="A12" s="37" t="s">
        <v>144</v>
      </c>
      <c r="B12" s="49">
        <f>SUM(B13:B14)</f>
        <v>97.954450442069998</v>
      </c>
      <c r="C12" s="49">
        <f>SUM(C13:C14)</f>
        <v>95.380431728220003</v>
      </c>
      <c r="D12" s="49">
        <f>SUM(D13:D14)</f>
        <v>93.320295901530002</v>
      </c>
      <c r="E12" s="224"/>
    </row>
    <row r="13" spans="1:7" s="127" customFormat="1">
      <c r="A13" s="8" t="s">
        <v>46</v>
      </c>
      <c r="B13" s="170">
        <v>40.750410996870002</v>
      </c>
      <c r="C13" s="170">
        <v>38.582353737790001</v>
      </c>
      <c r="D13" s="223">
        <v>36.485687309070002</v>
      </c>
      <c r="E13" s="120"/>
    </row>
    <row r="14" spans="1:7" s="127" customFormat="1">
      <c r="A14" s="8" t="s">
        <v>57</v>
      </c>
      <c r="B14" s="170">
        <v>57.204039445200003</v>
      </c>
      <c r="C14" s="170">
        <v>56.798077990430002</v>
      </c>
      <c r="D14" s="223">
        <v>56.83460859246</v>
      </c>
      <c r="E14" s="120"/>
    </row>
    <row r="15" spans="1:7">
      <c r="B15" s="246"/>
      <c r="C15" s="246"/>
      <c r="D15" s="246"/>
      <c r="E15" s="246"/>
    </row>
    <row r="16" spans="1:7" s="148" customFormat="1">
      <c r="B16" s="136"/>
      <c r="C16" s="136"/>
      <c r="D16" s="139" t="s">
        <v>39</v>
      </c>
      <c r="E16" s="136"/>
    </row>
    <row r="17" spans="1:7" s="6" customFormat="1">
      <c r="A17" s="210"/>
      <c r="B17" s="41">
        <v>44561</v>
      </c>
      <c r="C17" s="41">
        <v>44592</v>
      </c>
      <c r="D17" s="41">
        <v>44620</v>
      </c>
      <c r="E17" s="154"/>
      <c r="F17" s="154"/>
      <c r="G17" s="154"/>
    </row>
    <row r="18" spans="1:7" s="231" customFormat="1">
      <c r="A18" s="181" t="s">
        <v>144</v>
      </c>
      <c r="B18" s="49">
        <f>SUM(B19:B20)</f>
        <v>1</v>
      </c>
      <c r="C18" s="49">
        <f>SUM(C19:C20)</f>
        <v>1</v>
      </c>
      <c r="D18" s="49">
        <f>SUM(D19:D20)</f>
        <v>1</v>
      </c>
      <c r="E18" s="224"/>
    </row>
    <row r="19" spans="1:7" s="127" customFormat="1">
      <c r="A19" s="8" t="s">
        <v>46</v>
      </c>
      <c r="B19" s="111">
        <v>0.41601399999999999</v>
      </c>
      <c r="C19" s="111">
        <v>0.40450999999999998</v>
      </c>
      <c r="D19" s="167">
        <v>0.39097300000000001</v>
      </c>
      <c r="E19" s="120"/>
    </row>
    <row r="20" spans="1:7" s="127" customFormat="1">
      <c r="A20" s="8" t="s">
        <v>57</v>
      </c>
      <c r="B20" s="111">
        <v>0.58398600000000001</v>
      </c>
      <c r="C20" s="111">
        <v>0.59548999999999996</v>
      </c>
      <c r="D20" s="167">
        <v>0.60902699999999999</v>
      </c>
      <c r="E20" s="120"/>
    </row>
    <row r="21" spans="1:7">
      <c r="B21" s="246"/>
      <c r="C21" s="246"/>
      <c r="D21" s="246"/>
      <c r="E21" s="246"/>
    </row>
    <row r="22" spans="1:7">
      <c r="B22" s="246"/>
      <c r="C22" s="246"/>
      <c r="D22" s="246"/>
      <c r="E22" s="246"/>
    </row>
    <row r="23" spans="1:7">
      <c r="B23" s="246"/>
      <c r="C23" s="246"/>
      <c r="D23" s="246"/>
      <c r="E23" s="246"/>
    </row>
    <row r="24" spans="1:7">
      <c r="B24" s="246"/>
      <c r="C24" s="246"/>
      <c r="D24" s="246"/>
      <c r="E24" s="246"/>
    </row>
    <row r="25" spans="1:7" s="148" customFormat="1">
      <c r="B25" s="136"/>
      <c r="C25" s="136"/>
      <c r="D25" s="136"/>
      <c r="E25" s="136"/>
    </row>
    <row r="26" spans="1:7">
      <c r="B26" s="246"/>
      <c r="C26" s="246"/>
      <c r="D26" s="246"/>
      <c r="E26" s="246"/>
    </row>
    <row r="27" spans="1:7">
      <c r="B27" s="246"/>
      <c r="C27" s="246"/>
      <c r="D27" s="246"/>
      <c r="E27" s="246"/>
    </row>
    <row r="28" spans="1:7">
      <c r="B28" s="246"/>
      <c r="C28" s="246"/>
      <c r="D28" s="246"/>
      <c r="E28" s="246"/>
    </row>
    <row r="29" spans="1:7">
      <c r="B29" s="246"/>
      <c r="C29" s="246"/>
      <c r="D29" s="246"/>
      <c r="E29" s="246"/>
    </row>
    <row r="30" spans="1:7">
      <c r="B30" s="246"/>
      <c r="C30" s="246"/>
      <c r="D30" s="246"/>
      <c r="E30" s="246"/>
    </row>
    <row r="31" spans="1:7">
      <c r="B31" s="246"/>
      <c r="C31" s="246"/>
      <c r="D31" s="246"/>
      <c r="E31" s="246"/>
    </row>
    <row r="32" spans="1:7">
      <c r="B32" s="246"/>
      <c r="C32" s="246"/>
      <c r="D32" s="246"/>
      <c r="E32" s="246"/>
    </row>
    <row r="33" spans="2:5">
      <c r="B33" s="246"/>
      <c r="C33" s="246"/>
      <c r="D33" s="246"/>
      <c r="E33" s="246"/>
    </row>
    <row r="34" spans="2:5">
      <c r="B34" s="246"/>
      <c r="C34" s="246"/>
      <c r="D34" s="246"/>
      <c r="E34" s="246"/>
    </row>
    <row r="35" spans="2:5">
      <c r="B35" s="246"/>
      <c r="C35" s="246"/>
      <c r="D35" s="246"/>
      <c r="E35" s="246"/>
    </row>
    <row r="36" spans="2:5">
      <c r="B36" s="246"/>
      <c r="C36" s="246"/>
      <c r="D36" s="246"/>
      <c r="E36" s="246"/>
    </row>
    <row r="37" spans="2:5">
      <c r="B37" s="246"/>
      <c r="C37" s="246"/>
      <c r="D37" s="246"/>
      <c r="E37" s="246"/>
    </row>
    <row r="38" spans="2:5">
      <c r="B38" s="246"/>
      <c r="C38" s="246"/>
      <c r="D38" s="246"/>
      <c r="E38" s="246"/>
    </row>
    <row r="39" spans="2:5">
      <c r="B39" s="246"/>
      <c r="C39" s="246"/>
      <c r="D39" s="246"/>
      <c r="E39" s="246"/>
    </row>
    <row r="40" spans="2:5">
      <c r="B40" s="246"/>
      <c r="C40" s="246"/>
      <c r="D40" s="246"/>
      <c r="E40" s="246"/>
    </row>
    <row r="41" spans="2:5">
      <c r="B41" s="246"/>
      <c r="C41" s="246"/>
      <c r="D41" s="246"/>
      <c r="E41" s="246"/>
    </row>
    <row r="42" spans="2:5">
      <c r="B42" s="246"/>
      <c r="C42" s="246"/>
      <c r="D42" s="246"/>
      <c r="E42" s="246"/>
    </row>
    <row r="43" spans="2:5">
      <c r="B43" s="246"/>
      <c r="C43" s="246"/>
      <c r="D43" s="246"/>
      <c r="E43" s="246"/>
    </row>
    <row r="44" spans="2:5">
      <c r="B44" s="246"/>
      <c r="C44" s="246"/>
      <c r="D44" s="246"/>
      <c r="E44" s="246"/>
    </row>
    <row r="45" spans="2:5">
      <c r="B45" s="246"/>
      <c r="C45" s="246"/>
      <c r="D45" s="246"/>
      <c r="E45" s="246"/>
    </row>
    <row r="46" spans="2:5">
      <c r="B46" s="246"/>
      <c r="C46" s="246"/>
      <c r="D46" s="246"/>
      <c r="E46" s="246"/>
    </row>
    <row r="47" spans="2:5">
      <c r="B47" s="246"/>
      <c r="C47" s="246"/>
      <c r="D47" s="246"/>
      <c r="E47" s="246"/>
    </row>
    <row r="48" spans="2:5">
      <c r="B48" s="246"/>
      <c r="C48" s="246"/>
      <c r="D48" s="246"/>
      <c r="E48" s="246"/>
    </row>
    <row r="49" spans="2:5">
      <c r="B49" s="246"/>
      <c r="C49" s="246"/>
      <c r="D49" s="246"/>
      <c r="E49" s="246"/>
    </row>
    <row r="50" spans="2:5">
      <c r="B50" s="246"/>
      <c r="C50" s="246"/>
      <c r="D50" s="246"/>
      <c r="E50" s="246"/>
    </row>
    <row r="51" spans="2:5">
      <c r="B51" s="246"/>
      <c r="C51" s="246"/>
      <c r="D51" s="246"/>
      <c r="E51" s="246"/>
    </row>
    <row r="52" spans="2:5">
      <c r="B52" s="246"/>
      <c r="C52" s="246"/>
      <c r="D52" s="246"/>
      <c r="E52" s="246"/>
    </row>
    <row r="53" spans="2:5">
      <c r="B53" s="246"/>
      <c r="C53" s="246"/>
      <c r="D53" s="246"/>
      <c r="E53" s="246"/>
    </row>
    <row r="54" spans="2:5">
      <c r="B54" s="246"/>
      <c r="C54" s="246"/>
      <c r="D54" s="246"/>
      <c r="E54" s="246"/>
    </row>
    <row r="55" spans="2:5">
      <c r="B55" s="246"/>
      <c r="C55" s="246"/>
      <c r="D55" s="246"/>
      <c r="E55" s="246"/>
    </row>
    <row r="56" spans="2:5">
      <c r="B56" s="246"/>
      <c r="C56" s="246"/>
      <c r="D56" s="246"/>
      <c r="E56" s="246"/>
    </row>
    <row r="57" spans="2:5">
      <c r="B57" s="246"/>
      <c r="C57" s="246"/>
      <c r="D57" s="246"/>
      <c r="E57" s="246"/>
    </row>
    <row r="58" spans="2:5">
      <c r="B58" s="246"/>
      <c r="C58" s="246"/>
      <c r="D58" s="246"/>
      <c r="E58" s="246"/>
    </row>
    <row r="59" spans="2:5">
      <c r="B59" s="246"/>
      <c r="C59" s="246"/>
      <c r="D59" s="246"/>
      <c r="E59" s="246"/>
    </row>
    <row r="60" spans="2:5">
      <c r="B60" s="246"/>
      <c r="C60" s="246"/>
      <c r="D60" s="246"/>
      <c r="E60" s="246"/>
    </row>
    <row r="61" spans="2:5">
      <c r="B61" s="246"/>
      <c r="C61" s="246"/>
      <c r="D61" s="246"/>
      <c r="E61" s="246"/>
    </row>
    <row r="62" spans="2:5">
      <c r="B62" s="246"/>
      <c r="C62" s="246"/>
      <c r="D62" s="246"/>
      <c r="E62" s="246"/>
    </row>
    <row r="63" spans="2:5">
      <c r="B63" s="246"/>
      <c r="C63" s="246"/>
      <c r="D63" s="246"/>
      <c r="E63" s="246"/>
    </row>
    <row r="64" spans="2:5">
      <c r="B64" s="246"/>
      <c r="C64" s="246"/>
      <c r="D64" s="246"/>
      <c r="E64" s="246"/>
    </row>
    <row r="65" spans="2:5">
      <c r="B65" s="246"/>
      <c r="C65" s="246"/>
      <c r="D65" s="246"/>
      <c r="E65" s="246"/>
    </row>
    <row r="66" spans="2:5">
      <c r="B66" s="246"/>
      <c r="C66" s="246"/>
      <c r="D66" s="246"/>
      <c r="E66" s="246"/>
    </row>
    <row r="67" spans="2:5">
      <c r="B67" s="246"/>
      <c r="C67" s="246"/>
      <c r="D67" s="246"/>
      <c r="E67" s="246"/>
    </row>
    <row r="68" spans="2:5">
      <c r="B68" s="246"/>
      <c r="C68" s="246"/>
      <c r="D68" s="246"/>
      <c r="E68" s="246"/>
    </row>
    <row r="69" spans="2:5">
      <c r="B69" s="246"/>
      <c r="C69" s="246"/>
      <c r="D69" s="246"/>
      <c r="E69" s="246"/>
    </row>
    <row r="70" spans="2:5">
      <c r="B70" s="246"/>
      <c r="C70" s="246"/>
      <c r="D70" s="246"/>
      <c r="E70" s="246"/>
    </row>
    <row r="71" spans="2:5">
      <c r="B71" s="246"/>
      <c r="C71" s="246"/>
      <c r="D71" s="246"/>
      <c r="E71" s="246"/>
    </row>
    <row r="72" spans="2:5">
      <c r="B72" s="246"/>
      <c r="C72" s="246"/>
      <c r="D72" s="246"/>
      <c r="E72" s="246"/>
    </row>
    <row r="73" spans="2:5">
      <c r="B73" s="246"/>
      <c r="C73" s="246"/>
      <c r="D73" s="246"/>
      <c r="E73" s="246"/>
    </row>
    <row r="74" spans="2:5">
      <c r="B74" s="246"/>
      <c r="C74" s="246"/>
      <c r="D74" s="246"/>
      <c r="E74" s="246"/>
    </row>
    <row r="75" spans="2:5">
      <c r="B75" s="246"/>
      <c r="C75" s="246"/>
      <c r="D75" s="246"/>
      <c r="E75" s="246"/>
    </row>
    <row r="76" spans="2:5">
      <c r="B76" s="246"/>
      <c r="C76" s="246"/>
      <c r="D76" s="246"/>
      <c r="E76" s="246"/>
    </row>
    <row r="77" spans="2:5">
      <c r="B77" s="246"/>
      <c r="C77" s="246"/>
      <c r="D77" s="246"/>
      <c r="E77" s="246"/>
    </row>
    <row r="78" spans="2:5">
      <c r="B78" s="246"/>
      <c r="C78" s="246"/>
      <c r="D78" s="246"/>
      <c r="E78" s="246"/>
    </row>
    <row r="79" spans="2:5">
      <c r="B79" s="246"/>
      <c r="C79" s="246"/>
      <c r="D79" s="246"/>
      <c r="E79" s="246"/>
    </row>
    <row r="80" spans="2:5">
      <c r="B80" s="246"/>
      <c r="C80" s="246"/>
      <c r="D80" s="246"/>
      <c r="E80" s="246"/>
    </row>
    <row r="81" spans="2:5">
      <c r="B81" s="246"/>
      <c r="C81" s="246"/>
      <c r="D81" s="246"/>
      <c r="E81" s="246"/>
    </row>
    <row r="82" spans="2:5">
      <c r="B82" s="246"/>
      <c r="C82" s="246"/>
      <c r="D82" s="246"/>
      <c r="E82" s="246"/>
    </row>
    <row r="83" spans="2:5">
      <c r="B83" s="246"/>
      <c r="C83" s="246"/>
      <c r="D83" s="246"/>
      <c r="E83" s="246"/>
    </row>
    <row r="84" spans="2:5">
      <c r="B84" s="246"/>
      <c r="C84" s="246"/>
      <c r="D84" s="246"/>
      <c r="E84" s="246"/>
    </row>
    <row r="85" spans="2:5">
      <c r="B85" s="246"/>
      <c r="C85" s="246"/>
      <c r="D85" s="246"/>
      <c r="E85" s="246"/>
    </row>
    <row r="86" spans="2:5">
      <c r="B86" s="246"/>
      <c r="C86" s="246"/>
      <c r="D86" s="246"/>
      <c r="E86" s="246"/>
    </row>
    <row r="87" spans="2:5">
      <c r="B87" s="246"/>
      <c r="C87" s="246"/>
      <c r="D87" s="246"/>
      <c r="E87" s="246"/>
    </row>
    <row r="88" spans="2:5">
      <c r="B88" s="246"/>
      <c r="C88" s="246"/>
      <c r="D88" s="246"/>
      <c r="E88" s="246"/>
    </row>
    <row r="89" spans="2:5">
      <c r="B89" s="246"/>
      <c r="C89" s="246"/>
      <c r="D89" s="246"/>
      <c r="E89" s="246"/>
    </row>
    <row r="90" spans="2:5">
      <c r="B90" s="246"/>
      <c r="C90" s="246"/>
      <c r="D90" s="246"/>
      <c r="E90" s="246"/>
    </row>
    <row r="91" spans="2:5">
      <c r="B91" s="246"/>
      <c r="C91" s="246"/>
      <c r="D91" s="246"/>
      <c r="E91" s="246"/>
    </row>
    <row r="92" spans="2:5">
      <c r="B92" s="246"/>
      <c r="C92" s="246"/>
      <c r="D92" s="246"/>
      <c r="E92" s="246"/>
    </row>
    <row r="93" spans="2:5">
      <c r="B93" s="246"/>
      <c r="C93" s="246"/>
      <c r="D93" s="246"/>
      <c r="E93" s="246"/>
    </row>
    <row r="94" spans="2:5">
      <c r="B94" s="246"/>
      <c r="C94" s="246"/>
      <c r="D94" s="246"/>
      <c r="E94" s="246"/>
    </row>
    <row r="95" spans="2:5">
      <c r="B95" s="246"/>
      <c r="C95" s="246"/>
      <c r="D95" s="246"/>
      <c r="E95" s="246"/>
    </row>
    <row r="96" spans="2:5">
      <c r="B96" s="246"/>
      <c r="C96" s="246"/>
      <c r="D96" s="246"/>
      <c r="E96" s="246"/>
    </row>
    <row r="97" spans="2:5">
      <c r="B97" s="246"/>
      <c r="C97" s="246"/>
      <c r="D97" s="246"/>
      <c r="E97" s="246"/>
    </row>
    <row r="98" spans="2:5">
      <c r="B98" s="246"/>
      <c r="C98" s="246"/>
      <c r="D98" s="246"/>
      <c r="E98" s="246"/>
    </row>
    <row r="99" spans="2:5">
      <c r="B99" s="246"/>
      <c r="C99" s="246"/>
      <c r="D99" s="246"/>
      <c r="E99" s="246"/>
    </row>
    <row r="100" spans="2:5">
      <c r="B100" s="246"/>
      <c r="C100" s="246"/>
      <c r="D100" s="246"/>
      <c r="E100" s="246"/>
    </row>
    <row r="101" spans="2:5">
      <c r="B101" s="246"/>
      <c r="C101" s="246"/>
      <c r="D101" s="246"/>
      <c r="E101" s="246"/>
    </row>
    <row r="102" spans="2:5">
      <c r="B102" s="246"/>
      <c r="C102" s="246"/>
      <c r="D102" s="246"/>
      <c r="E102" s="246"/>
    </row>
    <row r="103" spans="2:5">
      <c r="B103" s="246"/>
      <c r="C103" s="246"/>
      <c r="D103" s="246"/>
      <c r="E103" s="246"/>
    </row>
    <row r="104" spans="2:5">
      <c r="B104" s="246"/>
      <c r="C104" s="246"/>
      <c r="D104" s="246"/>
      <c r="E104" s="246"/>
    </row>
    <row r="105" spans="2:5">
      <c r="B105" s="246"/>
      <c r="C105" s="246"/>
      <c r="D105" s="246"/>
      <c r="E105" s="246"/>
    </row>
    <row r="106" spans="2:5">
      <c r="B106" s="246"/>
      <c r="C106" s="246"/>
      <c r="D106" s="246"/>
      <c r="E106" s="246"/>
    </row>
    <row r="107" spans="2:5">
      <c r="B107" s="246"/>
      <c r="C107" s="246"/>
      <c r="D107" s="246"/>
      <c r="E107" s="246"/>
    </row>
    <row r="108" spans="2:5">
      <c r="B108" s="246"/>
      <c r="C108" s="246"/>
      <c r="D108" s="246"/>
      <c r="E108" s="246"/>
    </row>
    <row r="109" spans="2:5">
      <c r="B109" s="246"/>
      <c r="C109" s="246"/>
      <c r="D109" s="246"/>
      <c r="E109" s="246"/>
    </row>
    <row r="110" spans="2:5">
      <c r="B110" s="246"/>
      <c r="C110" s="246"/>
      <c r="D110" s="246"/>
      <c r="E110" s="246"/>
    </row>
    <row r="111" spans="2:5">
      <c r="B111" s="246"/>
      <c r="C111" s="246"/>
      <c r="D111" s="246"/>
      <c r="E111" s="246"/>
    </row>
    <row r="112" spans="2:5">
      <c r="B112" s="246"/>
      <c r="C112" s="246"/>
      <c r="D112" s="246"/>
      <c r="E112" s="246"/>
    </row>
    <row r="113" spans="2:5">
      <c r="B113" s="246"/>
      <c r="C113" s="246"/>
      <c r="D113" s="246"/>
      <c r="E113" s="246"/>
    </row>
    <row r="114" spans="2:5">
      <c r="B114" s="246"/>
      <c r="C114" s="246"/>
      <c r="D114" s="246"/>
      <c r="E114" s="246"/>
    </row>
    <row r="115" spans="2:5">
      <c r="B115" s="246"/>
      <c r="C115" s="246"/>
      <c r="D115" s="246"/>
      <c r="E115" s="246"/>
    </row>
    <row r="116" spans="2:5">
      <c r="B116" s="246"/>
      <c r="C116" s="246"/>
      <c r="D116" s="246"/>
      <c r="E116" s="246"/>
    </row>
    <row r="117" spans="2:5">
      <c r="B117" s="246"/>
      <c r="C117" s="246"/>
      <c r="D117" s="246"/>
      <c r="E117" s="246"/>
    </row>
    <row r="118" spans="2:5">
      <c r="B118" s="246"/>
      <c r="C118" s="246"/>
      <c r="D118" s="246"/>
      <c r="E118" s="246"/>
    </row>
    <row r="119" spans="2:5">
      <c r="B119" s="246"/>
      <c r="C119" s="246"/>
      <c r="D119" s="246"/>
      <c r="E119" s="246"/>
    </row>
    <row r="120" spans="2:5">
      <c r="B120" s="246"/>
      <c r="C120" s="246"/>
      <c r="D120" s="246"/>
      <c r="E120" s="246"/>
    </row>
    <row r="121" spans="2:5">
      <c r="B121" s="246"/>
      <c r="C121" s="246"/>
      <c r="D121" s="246"/>
      <c r="E121" s="246"/>
    </row>
    <row r="122" spans="2:5">
      <c r="B122" s="246"/>
      <c r="C122" s="246"/>
      <c r="D122" s="246"/>
      <c r="E122" s="246"/>
    </row>
    <row r="123" spans="2:5">
      <c r="B123" s="246"/>
      <c r="C123" s="246"/>
      <c r="D123" s="246"/>
      <c r="E123" s="246"/>
    </row>
    <row r="124" spans="2:5">
      <c r="B124" s="246"/>
      <c r="C124" s="246"/>
      <c r="D124" s="246"/>
      <c r="E124" s="246"/>
    </row>
    <row r="125" spans="2:5">
      <c r="B125" s="246"/>
      <c r="C125" s="246"/>
      <c r="D125" s="246"/>
      <c r="E125" s="246"/>
    </row>
    <row r="126" spans="2:5">
      <c r="B126" s="246"/>
      <c r="C126" s="246"/>
      <c r="D126" s="246"/>
      <c r="E126" s="246"/>
    </row>
    <row r="127" spans="2:5">
      <c r="B127" s="246"/>
      <c r="C127" s="246"/>
      <c r="D127" s="246"/>
      <c r="E127" s="246"/>
    </row>
    <row r="128" spans="2:5">
      <c r="B128" s="246"/>
      <c r="C128" s="246"/>
      <c r="D128" s="246"/>
      <c r="E128" s="246"/>
    </row>
    <row r="129" spans="2:5">
      <c r="B129" s="246"/>
      <c r="C129" s="246"/>
      <c r="D129" s="246"/>
      <c r="E129" s="246"/>
    </row>
    <row r="130" spans="2:5">
      <c r="B130" s="246"/>
      <c r="C130" s="246"/>
      <c r="D130" s="246"/>
      <c r="E130" s="246"/>
    </row>
    <row r="131" spans="2:5">
      <c r="B131" s="246"/>
      <c r="C131" s="246"/>
      <c r="D131" s="246"/>
      <c r="E131" s="246"/>
    </row>
    <row r="132" spans="2:5">
      <c r="B132" s="246"/>
      <c r="C132" s="246"/>
      <c r="D132" s="246"/>
      <c r="E132" s="246"/>
    </row>
    <row r="133" spans="2:5">
      <c r="B133" s="246"/>
      <c r="C133" s="246"/>
      <c r="D133" s="246"/>
      <c r="E133" s="246"/>
    </row>
    <row r="134" spans="2:5">
      <c r="B134" s="246"/>
      <c r="C134" s="246"/>
      <c r="D134" s="246"/>
      <c r="E134" s="246"/>
    </row>
    <row r="135" spans="2:5">
      <c r="B135" s="246"/>
      <c r="C135" s="246"/>
      <c r="D135" s="246"/>
      <c r="E135" s="246"/>
    </row>
    <row r="136" spans="2:5">
      <c r="B136" s="246"/>
      <c r="C136" s="246"/>
      <c r="D136" s="246"/>
      <c r="E136" s="246"/>
    </row>
    <row r="137" spans="2:5">
      <c r="B137" s="246"/>
      <c r="C137" s="246"/>
      <c r="D137" s="246"/>
      <c r="E137" s="246"/>
    </row>
    <row r="138" spans="2:5">
      <c r="B138" s="246"/>
      <c r="C138" s="246"/>
      <c r="D138" s="246"/>
      <c r="E138" s="246"/>
    </row>
    <row r="139" spans="2:5">
      <c r="B139" s="246"/>
      <c r="C139" s="246"/>
      <c r="D139" s="246"/>
      <c r="E139" s="246"/>
    </row>
    <row r="140" spans="2:5">
      <c r="B140" s="246"/>
      <c r="C140" s="246"/>
      <c r="D140" s="246"/>
      <c r="E140" s="246"/>
    </row>
    <row r="141" spans="2:5">
      <c r="B141" s="246"/>
      <c r="C141" s="246"/>
      <c r="D141" s="246"/>
      <c r="E141" s="246"/>
    </row>
    <row r="142" spans="2:5">
      <c r="B142" s="246"/>
      <c r="C142" s="246"/>
      <c r="D142" s="246"/>
      <c r="E142" s="246"/>
    </row>
    <row r="143" spans="2:5">
      <c r="B143" s="246"/>
      <c r="C143" s="246"/>
      <c r="D143" s="246"/>
      <c r="E143" s="246"/>
    </row>
    <row r="144" spans="2:5">
      <c r="B144" s="246"/>
      <c r="C144" s="246"/>
      <c r="D144" s="246"/>
      <c r="E144" s="246"/>
    </row>
    <row r="145" spans="2:5">
      <c r="B145" s="246"/>
      <c r="C145" s="246"/>
      <c r="D145" s="246"/>
      <c r="E145" s="246"/>
    </row>
    <row r="146" spans="2:5">
      <c r="B146" s="246"/>
      <c r="C146" s="246"/>
      <c r="D146" s="246"/>
      <c r="E146" s="246"/>
    </row>
    <row r="147" spans="2:5">
      <c r="B147" s="246"/>
      <c r="C147" s="246"/>
      <c r="D147" s="246"/>
      <c r="E147" s="246"/>
    </row>
    <row r="148" spans="2:5">
      <c r="B148" s="246"/>
      <c r="C148" s="246"/>
      <c r="D148" s="246"/>
      <c r="E148" s="246"/>
    </row>
    <row r="149" spans="2:5">
      <c r="B149" s="246"/>
      <c r="C149" s="246"/>
      <c r="D149" s="246"/>
      <c r="E149" s="246"/>
    </row>
    <row r="150" spans="2:5">
      <c r="B150" s="246"/>
      <c r="C150" s="246"/>
      <c r="D150" s="246"/>
      <c r="E150" s="246"/>
    </row>
    <row r="151" spans="2:5">
      <c r="B151" s="246"/>
      <c r="C151" s="246"/>
      <c r="D151" s="246"/>
      <c r="E151" s="246"/>
    </row>
    <row r="152" spans="2:5">
      <c r="B152" s="246"/>
      <c r="C152" s="246"/>
      <c r="D152" s="246"/>
      <c r="E152" s="246"/>
    </row>
    <row r="153" spans="2:5">
      <c r="B153" s="246"/>
      <c r="C153" s="246"/>
      <c r="D153" s="246"/>
      <c r="E153" s="246"/>
    </row>
    <row r="154" spans="2:5">
      <c r="B154" s="246"/>
      <c r="C154" s="246"/>
      <c r="D154" s="246"/>
      <c r="E154" s="246"/>
    </row>
    <row r="155" spans="2:5">
      <c r="B155" s="246"/>
      <c r="C155" s="246"/>
      <c r="D155" s="246"/>
      <c r="E155" s="246"/>
    </row>
    <row r="156" spans="2:5">
      <c r="B156" s="246"/>
      <c r="C156" s="246"/>
      <c r="D156" s="246"/>
      <c r="E156" s="246"/>
    </row>
    <row r="157" spans="2:5">
      <c r="B157" s="246"/>
      <c r="C157" s="246"/>
      <c r="D157" s="246"/>
      <c r="E157" s="246"/>
    </row>
    <row r="158" spans="2:5">
      <c r="B158" s="246"/>
      <c r="C158" s="246"/>
      <c r="D158" s="246"/>
      <c r="E158" s="246"/>
    </row>
    <row r="159" spans="2:5">
      <c r="B159" s="246"/>
      <c r="C159" s="246"/>
      <c r="D159" s="246"/>
      <c r="E159" s="246"/>
    </row>
    <row r="160" spans="2:5">
      <c r="B160" s="246"/>
      <c r="C160" s="246"/>
      <c r="D160" s="246"/>
      <c r="E160" s="246"/>
    </row>
    <row r="161" spans="2:5">
      <c r="B161" s="246"/>
      <c r="C161" s="246"/>
      <c r="D161" s="246"/>
      <c r="E161" s="246"/>
    </row>
    <row r="162" spans="2:5">
      <c r="B162" s="246"/>
      <c r="C162" s="246"/>
      <c r="D162" s="246"/>
      <c r="E162" s="246"/>
    </row>
    <row r="163" spans="2:5">
      <c r="B163" s="246"/>
      <c r="C163" s="246"/>
      <c r="D163" s="246"/>
      <c r="E163" s="246"/>
    </row>
    <row r="164" spans="2:5">
      <c r="B164" s="246"/>
      <c r="C164" s="246"/>
      <c r="D164" s="246"/>
      <c r="E164" s="246"/>
    </row>
    <row r="165" spans="2:5">
      <c r="B165" s="246"/>
      <c r="C165" s="246"/>
      <c r="D165" s="246"/>
      <c r="E165" s="246"/>
    </row>
    <row r="166" spans="2:5">
      <c r="B166" s="246"/>
      <c r="C166" s="246"/>
      <c r="D166" s="246"/>
      <c r="E166" s="246"/>
    </row>
    <row r="167" spans="2:5">
      <c r="B167" s="246"/>
      <c r="C167" s="246"/>
      <c r="D167" s="246"/>
      <c r="E167" s="246"/>
    </row>
    <row r="168" spans="2:5">
      <c r="B168" s="246"/>
      <c r="C168" s="246"/>
      <c r="D168" s="246"/>
      <c r="E168" s="246"/>
    </row>
    <row r="169" spans="2:5">
      <c r="B169" s="246"/>
      <c r="C169" s="246"/>
      <c r="D169" s="246"/>
      <c r="E169" s="246"/>
    </row>
    <row r="170" spans="2:5">
      <c r="B170" s="246"/>
      <c r="C170" s="246"/>
      <c r="D170" s="246"/>
      <c r="E170" s="246"/>
    </row>
    <row r="171" spans="2:5">
      <c r="B171" s="246"/>
      <c r="C171" s="246"/>
      <c r="D171" s="246"/>
      <c r="E171" s="246"/>
    </row>
    <row r="172" spans="2:5">
      <c r="B172" s="246"/>
      <c r="C172" s="246"/>
      <c r="D172" s="246"/>
      <c r="E172" s="246"/>
    </row>
    <row r="173" spans="2:5">
      <c r="B173" s="246"/>
      <c r="C173" s="246"/>
      <c r="D173" s="246"/>
      <c r="E173" s="246"/>
    </row>
    <row r="174" spans="2:5">
      <c r="B174" s="246"/>
      <c r="C174" s="246"/>
      <c r="D174" s="246"/>
      <c r="E174" s="246"/>
    </row>
    <row r="175" spans="2:5">
      <c r="B175" s="246"/>
      <c r="C175" s="246"/>
      <c r="D175" s="246"/>
      <c r="E175" s="246"/>
    </row>
    <row r="176" spans="2:5">
      <c r="B176" s="246"/>
      <c r="C176" s="246"/>
      <c r="D176" s="246"/>
      <c r="E176" s="246"/>
    </row>
    <row r="177" spans="2:5">
      <c r="B177" s="246"/>
      <c r="C177" s="246"/>
      <c r="D177" s="246"/>
      <c r="E177" s="246"/>
    </row>
    <row r="178" spans="2:5">
      <c r="B178" s="246"/>
      <c r="C178" s="246"/>
      <c r="D178" s="246"/>
      <c r="E178" s="246"/>
    </row>
    <row r="179" spans="2:5">
      <c r="B179" s="246"/>
      <c r="C179" s="246"/>
      <c r="D179" s="246"/>
      <c r="E179" s="246"/>
    </row>
    <row r="180" spans="2:5">
      <c r="B180" s="246"/>
      <c r="C180" s="246"/>
      <c r="D180" s="246"/>
      <c r="E180" s="246"/>
    </row>
    <row r="181" spans="2:5">
      <c r="B181" s="246"/>
      <c r="C181" s="246"/>
      <c r="D181" s="246"/>
      <c r="E181" s="246"/>
    </row>
    <row r="182" spans="2:5">
      <c r="B182" s="246"/>
      <c r="C182" s="246"/>
      <c r="D182" s="246"/>
      <c r="E182" s="246"/>
    </row>
    <row r="183" spans="2:5">
      <c r="B183" s="246"/>
      <c r="C183" s="246"/>
      <c r="D183" s="246"/>
      <c r="E183" s="246"/>
    </row>
    <row r="184" spans="2:5">
      <c r="B184" s="246"/>
      <c r="C184" s="246"/>
      <c r="D184" s="246"/>
      <c r="E184" s="246"/>
    </row>
    <row r="185" spans="2:5">
      <c r="B185" s="246"/>
      <c r="C185" s="246"/>
      <c r="D185" s="246"/>
      <c r="E185" s="246"/>
    </row>
    <row r="186" spans="2:5">
      <c r="B186" s="246"/>
      <c r="C186" s="246"/>
      <c r="D186" s="246"/>
      <c r="E186" s="246"/>
    </row>
    <row r="187" spans="2:5">
      <c r="B187" s="246"/>
      <c r="C187" s="246"/>
      <c r="D187" s="246"/>
      <c r="E187" s="246"/>
    </row>
    <row r="188" spans="2:5">
      <c r="B188" s="246"/>
      <c r="C188" s="246"/>
      <c r="D188" s="246"/>
      <c r="E188" s="246"/>
    </row>
    <row r="189" spans="2:5">
      <c r="B189" s="246"/>
      <c r="C189" s="246"/>
      <c r="D189" s="246"/>
      <c r="E189" s="246"/>
    </row>
    <row r="190" spans="2:5">
      <c r="B190" s="246"/>
      <c r="C190" s="246"/>
      <c r="D190" s="246"/>
      <c r="E190" s="246"/>
    </row>
    <row r="191" spans="2:5">
      <c r="B191" s="246"/>
      <c r="C191" s="246"/>
      <c r="D191" s="246"/>
      <c r="E191" s="246"/>
    </row>
    <row r="192" spans="2:5">
      <c r="B192" s="246"/>
      <c r="C192" s="246"/>
      <c r="D192" s="246"/>
      <c r="E192" s="246"/>
    </row>
    <row r="193" spans="2:5">
      <c r="B193" s="246"/>
      <c r="C193" s="246"/>
      <c r="D193" s="246"/>
      <c r="E193" s="246"/>
    </row>
    <row r="194" spans="2:5">
      <c r="B194" s="246"/>
      <c r="C194" s="246"/>
      <c r="D194" s="246"/>
      <c r="E194" s="246"/>
    </row>
    <row r="195" spans="2:5">
      <c r="B195" s="246"/>
      <c r="C195" s="246"/>
      <c r="D195" s="246"/>
      <c r="E195" s="246"/>
    </row>
    <row r="196" spans="2:5">
      <c r="B196" s="246"/>
      <c r="C196" s="246"/>
      <c r="D196" s="246"/>
      <c r="E196" s="246"/>
    </row>
    <row r="197" spans="2:5">
      <c r="B197" s="246"/>
      <c r="C197" s="246"/>
      <c r="D197" s="246"/>
      <c r="E197" s="246"/>
    </row>
    <row r="198" spans="2:5">
      <c r="B198" s="246"/>
      <c r="C198" s="246"/>
      <c r="D198" s="246"/>
      <c r="E198" s="246"/>
    </row>
    <row r="199" spans="2:5">
      <c r="B199" s="246"/>
      <c r="C199" s="246"/>
      <c r="D199" s="246"/>
      <c r="E199" s="246"/>
    </row>
    <row r="200" spans="2:5">
      <c r="B200" s="246"/>
      <c r="C200" s="246"/>
      <c r="D200" s="246"/>
      <c r="E200" s="246"/>
    </row>
    <row r="201" spans="2:5">
      <c r="B201" s="246"/>
      <c r="C201" s="246"/>
      <c r="D201" s="246"/>
      <c r="E201" s="246"/>
    </row>
    <row r="202" spans="2:5">
      <c r="B202" s="246"/>
      <c r="C202" s="246"/>
      <c r="D202" s="246"/>
      <c r="E202" s="246"/>
    </row>
    <row r="203" spans="2:5">
      <c r="B203" s="246"/>
      <c r="C203" s="246"/>
      <c r="D203" s="246"/>
      <c r="E203" s="246"/>
    </row>
    <row r="204" spans="2:5">
      <c r="B204" s="246"/>
      <c r="C204" s="246"/>
      <c r="D204" s="246"/>
      <c r="E204" s="246"/>
    </row>
    <row r="205" spans="2:5">
      <c r="B205" s="246"/>
      <c r="C205" s="246"/>
      <c r="D205" s="246"/>
      <c r="E205" s="246"/>
    </row>
    <row r="206" spans="2:5">
      <c r="B206" s="246"/>
      <c r="C206" s="246"/>
      <c r="D206" s="246"/>
      <c r="E206" s="246"/>
    </row>
    <row r="207" spans="2:5">
      <c r="B207" s="246"/>
      <c r="C207" s="246"/>
      <c r="D207" s="246"/>
      <c r="E207" s="246"/>
    </row>
    <row r="208" spans="2:5">
      <c r="B208" s="246"/>
      <c r="C208" s="246"/>
      <c r="D208" s="246"/>
      <c r="E208" s="246"/>
    </row>
    <row r="209" spans="2:5">
      <c r="B209" s="246"/>
      <c r="C209" s="246"/>
      <c r="D209" s="246"/>
      <c r="E209" s="246"/>
    </row>
    <row r="210" spans="2:5">
      <c r="B210" s="246"/>
      <c r="C210" s="246"/>
      <c r="D210" s="246"/>
      <c r="E210" s="246"/>
    </row>
    <row r="211" spans="2:5">
      <c r="B211" s="246"/>
      <c r="C211" s="246"/>
      <c r="D211" s="246"/>
      <c r="E211" s="246"/>
    </row>
    <row r="212" spans="2:5">
      <c r="B212" s="246"/>
      <c r="C212" s="246"/>
      <c r="D212" s="246"/>
      <c r="E212" s="246"/>
    </row>
    <row r="213" spans="2:5">
      <c r="B213" s="246"/>
      <c r="C213" s="246"/>
      <c r="D213" s="246"/>
      <c r="E213" s="246"/>
    </row>
    <row r="214" spans="2:5">
      <c r="B214" s="246"/>
      <c r="C214" s="246"/>
      <c r="D214" s="246"/>
      <c r="E214" s="246"/>
    </row>
    <row r="215" spans="2:5">
      <c r="B215" s="246"/>
      <c r="C215" s="246"/>
      <c r="D215" s="246"/>
      <c r="E215" s="246"/>
    </row>
    <row r="216" spans="2:5">
      <c r="B216" s="246"/>
      <c r="C216" s="246"/>
      <c r="D216" s="246"/>
      <c r="E216" s="246"/>
    </row>
    <row r="217" spans="2:5">
      <c r="B217" s="246"/>
      <c r="C217" s="246"/>
      <c r="D217" s="246"/>
      <c r="E217" s="246"/>
    </row>
    <row r="218" spans="2:5">
      <c r="B218" s="246"/>
      <c r="C218" s="246"/>
      <c r="D218" s="246"/>
      <c r="E218" s="246"/>
    </row>
    <row r="219" spans="2:5">
      <c r="B219" s="246"/>
      <c r="C219" s="246"/>
      <c r="D219" s="246"/>
      <c r="E219" s="246"/>
    </row>
    <row r="220" spans="2:5">
      <c r="B220" s="246"/>
      <c r="C220" s="246"/>
      <c r="D220" s="246"/>
      <c r="E220" s="246"/>
    </row>
    <row r="221" spans="2:5">
      <c r="B221" s="246"/>
      <c r="C221" s="246"/>
      <c r="D221" s="246"/>
      <c r="E221" s="246"/>
    </row>
    <row r="222" spans="2:5">
      <c r="B222" s="246"/>
      <c r="C222" s="246"/>
      <c r="D222" s="246"/>
      <c r="E222" s="246"/>
    </row>
    <row r="223" spans="2:5">
      <c r="B223" s="246"/>
      <c r="C223" s="246"/>
      <c r="D223" s="246"/>
      <c r="E223" s="246"/>
    </row>
    <row r="224" spans="2:5">
      <c r="B224" s="246"/>
      <c r="C224" s="246"/>
      <c r="D224" s="246"/>
      <c r="E224" s="246"/>
    </row>
    <row r="225" spans="2:5">
      <c r="B225" s="246"/>
      <c r="C225" s="246"/>
      <c r="D225" s="246"/>
      <c r="E225" s="246"/>
    </row>
    <row r="226" spans="2:5">
      <c r="B226" s="246"/>
      <c r="C226" s="246"/>
      <c r="D226" s="246"/>
      <c r="E226" s="246"/>
    </row>
    <row r="227" spans="2:5">
      <c r="B227" s="246"/>
      <c r="C227" s="246"/>
      <c r="D227" s="246"/>
      <c r="E227" s="246"/>
    </row>
    <row r="228" spans="2:5">
      <c r="B228" s="246"/>
      <c r="C228" s="246"/>
      <c r="D228" s="246"/>
      <c r="E228" s="246"/>
    </row>
    <row r="229" spans="2:5">
      <c r="B229" s="246"/>
      <c r="C229" s="246"/>
      <c r="D229" s="246"/>
      <c r="E229" s="246"/>
    </row>
    <row r="230" spans="2:5">
      <c r="B230" s="246"/>
      <c r="C230" s="246"/>
      <c r="D230" s="246"/>
      <c r="E230" s="246"/>
    </row>
    <row r="231" spans="2:5">
      <c r="B231" s="246"/>
      <c r="C231" s="246"/>
      <c r="D231" s="246"/>
      <c r="E231" s="246"/>
    </row>
    <row r="232" spans="2:5">
      <c r="B232" s="246"/>
      <c r="C232" s="246"/>
      <c r="D232" s="246"/>
      <c r="E232" s="246"/>
    </row>
    <row r="233" spans="2:5">
      <c r="B233" s="246"/>
      <c r="C233" s="246"/>
      <c r="D233" s="246"/>
      <c r="E233" s="246"/>
    </row>
    <row r="234" spans="2:5">
      <c r="B234" s="246"/>
      <c r="C234" s="246"/>
      <c r="D234" s="246"/>
      <c r="E234" s="246"/>
    </row>
    <row r="235" spans="2:5">
      <c r="B235" s="246"/>
      <c r="C235" s="246"/>
      <c r="D235" s="246"/>
      <c r="E235" s="246"/>
    </row>
    <row r="236" spans="2:5">
      <c r="B236" s="246"/>
      <c r="C236" s="246"/>
      <c r="D236" s="246"/>
      <c r="E236" s="246"/>
    </row>
    <row r="237" spans="2:5">
      <c r="B237" s="246"/>
      <c r="C237" s="246"/>
      <c r="D237" s="246"/>
      <c r="E237" s="246"/>
    </row>
    <row r="238" spans="2:5">
      <c r="B238" s="246"/>
      <c r="C238" s="246"/>
      <c r="D238" s="246"/>
      <c r="E238" s="246"/>
    </row>
    <row r="239" spans="2:5">
      <c r="B239" s="246"/>
      <c r="C239" s="246"/>
      <c r="D239" s="246"/>
      <c r="E239" s="246"/>
    </row>
    <row r="240" spans="2:5">
      <c r="B240" s="246"/>
      <c r="C240" s="246"/>
      <c r="D240" s="246"/>
      <c r="E240" s="246"/>
    </row>
    <row r="241" spans="2:5">
      <c r="B241" s="246"/>
      <c r="C241" s="246"/>
      <c r="D241" s="246"/>
      <c r="E241" s="246"/>
    </row>
    <row r="242" spans="2:5">
      <c r="B242" s="246"/>
      <c r="C242" s="246"/>
      <c r="D242" s="246"/>
      <c r="E242" s="246"/>
    </row>
    <row r="243" spans="2:5">
      <c r="B243" s="246"/>
      <c r="C243" s="246"/>
      <c r="D243" s="246"/>
      <c r="E243" s="246"/>
    </row>
    <row r="244" spans="2:5">
      <c r="B244" s="246"/>
      <c r="C244" s="246"/>
      <c r="D244" s="246"/>
      <c r="E244" s="246"/>
    </row>
    <row r="245" spans="2:5">
      <c r="B245" s="246"/>
      <c r="C245" s="246"/>
      <c r="D245" s="246"/>
      <c r="E245" s="246"/>
    </row>
    <row r="246" spans="2:5">
      <c r="B246" s="246"/>
      <c r="C246" s="246"/>
      <c r="D246" s="246"/>
      <c r="E246" s="246"/>
    </row>
    <row r="247" spans="2:5">
      <c r="B247" s="246"/>
      <c r="C247" s="246"/>
      <c r="D247" s="246"/>
      <c r="E247" s="246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2">
    <tabColor indexed="57"/>
  </sheetPr>
  <dimension ref="A2:E20"/>
  <sheetViews>
    <sheetView workbookViewId="0">
      <selection activeCell="N8" sqref="N8"/>
    </sheetView>
  </sheetViews>
  <sheetFormatPr baseColWidth="10" defaultColWidth="9.1640625" defaultRowHeight="14"/>
  <cols>
    <col min="1" max="1" width="52.6640625" style="9" bestFit="1" customWidth="1"/>
    <col min="2" max="4" width="10.1640625" style="9" bestFit="1" customWidth="1"/>
    <col min="5" max="16384" width="9.1640625" style="9"/>
  </cols>
  <sheetData>
    <row r="2" spans="1:5" ht="19">
      <c r="A2" s="5" t="s">
        <v>102</v>
      </c>
      <c r="B2" s="5"/>
      <c r="C2" s="5"/>
      <c r="D2" s="5"/>
    </row>
    <row r="4" spans="1:5">
      <c r="D4" s="139" t="s">
        <v>97</v>
      </c>
    </row>
    <row r="5" spans="1:5">
      <c r="A5" s="101"/>
      <c r="B5" s="149">
        <f>MT_ALL!B5</f>
        <v>44561</v>
      </c>
      <c r="C5" s="149">
        <f>MT_ALL!C5</f>
        <v>44592</v>
      </c>
      <c r="D5" s="149">
        <f>MT_ALL!D5</f>
        <v>44620</v>
      </c>
      <c r="E5" s="85"/>
    </row>
    <row r="6" spans="1:5">
      <c r="A6" s="186" t="str">
        <f>MT_ALL!A6</f>
        <v>Загальна сума державного та гарантованого державою боргу</v>
      </c>
      <c r="B6" s="16">
        <f>SUM(B7:B8)</f>
        <v>2672.0210900444799</v>
      </c>
      <c r="C6" s="16">
        <f>SUM(C7:C8)</f>
        <v>2745.4208088239502</v>
      </c>
      <c r="D6" s="16">
        <f>SUM(D7:D8)</f>
        <v>2730.0759245751401</v>
      </c>
    </row>
    <row r="7" spans="1:5">
      <c r="A7" s="237" t="str">
        <f>MT_ALL!A7</f>
        <v>Внутрішній борг</v>
      </c>
      <c r="B7" s="214">
        <f>MT_ALL!B7/DMLMLR</f>
        <v>1111.5978612510701</v>
      </c>
      <c r="C7" s="214">
        <f>MT_ALL!C7/DMLMLR</f>
        <v>1110.5506117556899</v>
      </c>
      <c r="D7" s="214">
        <f>MT_ALL!D7/DMLMLR</f>
        <v>1067.3851336636901</v>
      </c>
    </row>
    <row r="8" spans="1:5">
      <c r="A8" s="237" t="str">
        <f>MT_ALL!A8</f>
        <v>Зовнішній борг</v>
      </c>
      <c r="B8" s="214">
        <f>MT_ALL!B8/DMLMLR</f>
        <v>1560.4232287934101</v>
      </c>
      <c r="C8" s="214">
        <f>MT_ALL!C8/DMLMLR</f>
        <v>1634.87019706826</v>
      </c>
      <c r="D8" s="214">
        <f>MT_ALL!D8/DMLMLR</f>
        <v>1662.69079091145</v>
      </c>
    </row>
    <row r="10" spans="1:5">
      <c r="D10" s="139" t="s">
        <v>93</v>
      </c>
    </row>
    <row r="11" spans="1:5">
      <c r="A11" s="101"/>
      <c r="B11" s="149">
        <f>MT_ALL!B11</f>
        <v>44561</v>
      </c>
      <c r="C11" s="149">
        <f>MT_ALL!C11</f>
        <v>44592</v>
      </c>
      <c r="D11" s="149">
        <f>MT_ALL!D11</f>
        <v>44620</v>
      </c>
    </row>
    <row r="12" spans="1:5">
      <c r="A12" s="186" t="str">
        <f>MT_ALL!A12</f>
        <v>Загальна сума державного та гарантованого державою боргу</v>
      </c>
      <c r="B12" s="16">
        <f>SUM(B13:B14)</f>
        <v>97.954450442069998</v>
      </c>
      <c r="C12" s="16">
        <f>SUM(C13:C14)</f>
        <v>95.380431728220003</v>
      </c>
      <c r="D12" s="16">
        <f>SUM(D13:D14)</f>
        <v>93.320295901530002</v>
      </c>
    </row>
    <row r="13" spans="1:5">
      <c r="A13" s="237" t="str">
        <f>MT_ALL!A13</f>
        <v>Внутрішній борг</v>
      </c>
      <c r="B13" s="214">
        <f>MT_ALL!B13/DMLMLR</f>
        <v>40.750410996870002</v>
      </c>
      <c r="C13" s="214">
        <f>MT_ALL!C13/DMLMLR</f>
        <v>38.582353737790001</v>
      </c>
      <c r="D13" s="214">
        <f>MT_ALL!D13/DMLMLR</f>
        <v>36.485687309070002</v>
      </c>
    </row>
    <row r="14" spans="1:5">
      <c r="A14" s="237" t="str">
        <f>MT_ALL!A14</f>
        <v>Зовнішній борг</v>
      </c>
      <c r="B14" s="214">
        <f>MT_ALL!B14/DMLMLR</f>
        <v>57.204039445200003</v>
      </c>
      <c r="C14" s="214">
        <f>MT_ALL!C14/DMLMLR</f>
        <v>56.798077990430002</v>
      </c>
      <c r="D14" s="214">
        <f>MT_ALL!D14/DMLMLR</f>
        <v>56.83460859246</v>
      </c>
    </row>
    <row r="16" spans="1:5">
      <c r="D16" s="139" t="s">
        <v>39</v>
      </c>
    </row>
    <row r="17" spans="1:4">
      <c r="A17" s="101"/>
      <c r="B17" s="149">
        <f>MT_ALL!B17</f>
        <v>44561</v>
      </c>
      <c r="C17" s="149">
        <f>MT_ALL!C17</f>
        <v>44592</v>
      </c>
      <c r="D17" s="149">
        <f>MT_ALL!D17</f>
        <v>44620</v>
      </c>
    </row>
    <row r="18" spans="1:4">
      <c r="A18" s="186" t="str">
        <f>MT_ALL!A18</f>
        <v>Загальна сума державного та гарантованого державою боргу</v>
      </c>
      <c r="B18" s="16">
        <f>SUM(B19:B20)</f>
        <v>1</v>
      </c>
      <c r="C18" s="16">
        <f>SUM(C19:C20)</f>
        <v>1</v>
      </c>
      <c r="D18" s="16">
        <f>SUM(D19:D20)</f>
        <v>1</v>
      </c>
    </row>
    <row r="19" spans="1:4">
      <c r="A19" s="237" t="str">
        <f>MT_ALL!A19</f>
        <v>Внутрішній борг</v>
      </c>
      <c r="B19" s="174">
        <f>MT_ALL!B19</f>
        <v>0.41601399999999999</v>
      </c>
      <c r="C19" s="174">
        <f>MT_ALL!C19</f>
        <v>0.40450999999999998</v>
      </c>
      <c r="D19" s="174">
        <f>MT_ALL!D19</f>
        <v>0.39097300000000001</v>
      </c>
    </row>
    <row r="20" spans="1:4">
      <c r="A20" s="237" t="str">
        <f>MT_ALL!A20</f>
        <v>Зовнішній борг</v>
      </c>
      <c r="B20" s="174">
        <f>MT_ALL!B20</f>
        <v>0.58398600000000001</v>
      </c>
      <c r="C20" s="174">
        <f>MT_ALL!C20</f>
        <v>0.59548999999999996</v>
      </c>
      <c r="D20" s="174">
        <f>MT_ALL!D20</f>
        <v>0.60902699999999999</v>
      </c>
    </row>
  </sheetData>
  <mergeCells count="1">
    <mergeCell ref="A2:D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6">
    <tabColor indexed="57"/>
    <outlinePr applyStyles="1" summaryBelow="0"/>
    <pageSetUpPr fitToPage="1"/>
  </sheetPr>
  <dimension ref="A2:K247"/>
  <sheetViews>
    <sheetView workbookViewId="0">
      <selection activeCell="A4" sqref="A4"/>
    </sheetView>
  </sheetViews>
  <sheetFormatPr baseColWidth="10" defaultColWidth="9.1640625" defaultRowHeight="14"/>
  <cols>
    <col min="1" max="1" width="63.33203125" style="9" bestFit="1" customWidth="1"/>
    <col min="2" max="2" width="14.6640625" style="9" customWidth="1"/>
    <col min="3" max="3" width="14.5" style="9" bestFit="1" customWidth="1"/>
    <col min="4" max="4" width="13" style="9" customWidth="1"/>
    <col min="5" max="16384" width="9.1640625" style="9"/>
  </cols>
  <sheetData>
    <row r="2" spans="1:11" ht="19">
      <c r="A2" s="5" t="s">
        <v>102</v>
      </c>
      <c r="B2" s="5"/>
      <c r="C2" s="5"/>
      <c r="D2" s="5"/>
      <c r="E2" s="246"/>
      <c r="F2" s="246"/>
      <c r="G2" s="246"/>
      <c r="H2" s="246"/>
      <c r="I2" s="246"/>
      <c r="J2" s="246"/>
      <c r="K2" s="246"/>
    </row>
    <row r="3" spans="1:11">
      <c r="A3" s="213"/>
    </row>
    <row r="4" spans="1:11" s="82" customFormat="1">
      <c r="A4" s="60" t="str">
        <f>$A$2 &amp; " (" &amp;D4 &amp; ")"</f>
        <v>Державний та гарантований державою борг України за поточний рік (млрд. грн)</v>
      </c>
      <c r="D4" s="82" t="str">
        <f>VALUAH</f>
        <v>млрд. грн</v>
      </c>
    </row>
    <row r="5" spans="1:11" s="154" customFormat="1">
      <c r="A5" s="133"/>
      <c r="B5" s="41">
        <v>44561</v>
      </c>
      <c r="C5" s="41">
        <v>44592</v>
      </c>
      <c r="D5" s="71">
        <v>44620</v>
      </c>
    </row>
    <row r="6" spans="1:11" s="121" customFormat="1">
      <c r="A6" s="181" t="s">
        <v>144</v>
      </c>
      <c r="B6" s="49">
        <f>SUM(B7:B8)</f>
        <v>2672.0210900444799</v>
      </c>
      <c r="C6" s="49">
        <f>SUM(C7:C8)</f>
        <v>2745.4208088239502</v>
      </c>
      <c r="D6" s="49">
        <f>SUM(D7:D8)</f>
        <v>2730.0759245751401</v>
      </c>
    </row>
    <row r="7" spans="1:11" s="26" customFormat="1">
      <c r="A7" s="98" t="s">
        <v>63</v>
      </c>
      <c r="B7" s="24">
        <v>2362.6826804546599</v>
      </c>
      <c r="C7" s="24">
        <v>2424.6487035544601</v>
      </c>
      <c r="D7" s="119">
        <v>2406.1141797857799</v>
      </c>
    </row>
    <row r="8" spans="1:11" s="26" customFormat="1">
      <c r="A8" s="98" t="s">
        <v>12</v>
      </c>
      <c r="B8" s="24">
        <v>309.33840958982</v>
      </c>
      <c r="C8" s="24">
        <v>320.77210526949</v>
      </c>
      <c r="D8" s="119">
        <v>323.96174478936001</v>
      </c>
    </row>
    <row r="9" spans="1:11">
      <c r="B9" s="246"/>
      <c r="C9" s="246"/>
      <c r="D9" s="246"/>
      <c r="E9" s="246"/>
      <c r="F9" s="246"/>
      <c r="G9" s="246"/>
      <c r="H9" s="246"/>
      <c r="I9" s="246"/>
    </row>
    <row r="10" spans="1:11">
      <c r="A10" s="60" t="str">
        <f>$A$2 &amp; " (" &amp;D10 &amp; ")"</f>
        <v>Державний та гарантований державою борг України за поточний рік (млрд. дол. США)</v>
      </c>
      <c r="B10" s="246"/>
      <c r="C10" s="246"/>
      <c r="D10" s="82" t="str">
        <f>VALUSD</f>
        <v>млрд. дол. США</v>
      </c>
      <c r="E10" s="246"/>
      <c r="F10" s="246"/>
      <c r="G10" s="246"/>
      <c r="H10" s="246"/>
      <c r="I10" s="246"/>
    </row>
    <row r="11" spans="1:11" s="6" customFormat="1">
      <c r="A11" s="78"/>
      <c r="B11" s="41">
        <v>44561</v>
      </c>
      <c r="C11" s="41">
        <v>44592</v>
      </c>
      <c r="D11" s="71">
        <v>44620</v>
      </c>
      <c r="E11" s="154"/>
      <c r="F11" s="154"/>
      <c r="G11" s="154"/>
      <c r="H11" s="154"/>
      <c r="I11" s="154"/>
      <c r="J11" s="154"/>
      <c r="K11" s="154"/>
    </row>
    <row r="12" spans="1:11" s="231" customFormat="1">
      <c r="A12" s="181" t="s">
        <v>144</v>
      </c>
      <c r="B12" s="49">
        <f>SUM(B13:B14)</f>
        <v>97.954450442069998</v>
      </c>
      <c r="C12" s="49">
        <f>SUM(C13:C14)</f>
        <v>95.380431728219989</v>
      </c>
      <c r="D12" s="49">
        <f>SUM(D13:D14)</f>
        <v>93.320295901529988</v>
      </c>
      <c r="E12" s="224"/>
      <c r="F12" s="224"/>
      <c r="G12" s="224"/>
      <c r="H12" s="224"/>
      <c r="I12" s="224"/>
    </row>
    <row r="13" spans="1:11" s="127" customFormat="1">
      <c r="A13" s="8" t="s">
        <v>63</v>
      </c>
      <c r="B13" s="24">
        <v>86.614317677070005</v>
      </c>
      <c r="C13" s="24">
        <v>84.236281516839995</v>
      </c>
      <c r="D13" s="223">
        <v>82.246535786509995</v>
      </c>
      <c r="E13" s="120"/>
      <c r="F13" s="120"/>
      <c r="G13" s="120"/>
      <c r="H13" s="120"/>
      <c r="I13" s="120"/>
    </row>
    <row r="14" spans="1:11" s="127" customFormat="1">
      <c r="A14" s="8" t="s">
        <v>12</v>
      </c>
      <c r="B14" s="24">
        <v>11.340132765</v>
      </c>
      <c r="C14" s="24">
        <v>11.14415021138</v>
      </c>
      <c r="D14" s="223">
        <v>11.073760115020001</v>
      </c>
      <c r="E14" s="120"/>
      <c r="F14" s="120"/>
      <c r="G14" s="120"/>
      <c r="H14" s="120"/>
      <c r="I14" s="120"/>
    </row>
    <row r="15" spans="1:11">
      <c r="B15" s="246"/>
      <c r="C15" s="246"/>
      <c r="D15" s="246"/>
      <c r="E15" s="246"/>
      <c r="F15" s="246"/>
      <c r="G15" s="246"/>
      <c r="H15" s="246"/>
      <c r="I15" s="246"/>
    </row>
    <row r="16" spans="1:11" s="82" customFormat="1">
      <c r="A16" s="148"/>
      <c r="B16" s="136"/>
      <c r="C16" s="136"/>
      <c r="D16" s="139" t="s">
        <v>39</v>
      </c>
    </row>
    <row r="17" spans="1:11" s="6" customFormat="1">
      <c r="A17" s="210"/>
      <c r="B17" s="41">
        <v>44561</v>
      </c>
      <c r="C17" s="41">
        <v>44592</v>
      </c>
      <c r="D17" s="41">
        <v>44620</v>
      </c>
      <c r="E17" s="154"/>
      <c r="F17" s="154"/>
      <c r="G17" s="154"/>
      <c r="H17" s="154"/>
      <c r="I17" s="154"/>
      <c r="J17" s="154"/>
      <c r="K17" s="154"/>
    </row>
    <row r="18" spans="1:11" s="231" customFormat="1">
      <c r="A18" s="181" t="s">
        <v>144</v>
      </c>
      <c r="B18" s="49">
        <f>SUM(B19:B20)</f>
        <v>1</v>
      </c>
      <c r="C18" s="49">
        <f>SUM(C19:C20)</f>
        <v>1</v>
      </c>
      <c r="D18" s="49">
        <f>SUM(D19:D20)</f>
        <v>1</v>
      </c>
      <c r="E18" s="224"/>
      <c r="F18" s="224"/>
      <c r="G18" s="224"/>
      <c r="H18" s="224"/>
      <c r="I18" s="224"/>
    </row>
    <row r="19" spans="1:11" s="127" customFormat="1">
      <c r="A19" s="8" t="s">
        <v>63</v>
      </c>
      <c r="B19" s="111">
        <v>0.88423099999999999</v>
      </c>
      <c r="C19" s="111">
        <v>0.88316099999999997</v>
      </c>
      <c r="D19" s="167">
        <v>0.88133600000000001</v>
      </c>
      <c r="E19" s="120"/>
      <c r="F19" s="120"/>
      <c r="G19" s="120"/>
      <c r="H19" s="120"/>
      <c r="I19" s="120"/>
    </row>
    <row r="20" spans="1:11" s="127" customFormat="1">
      <c r="A20" s="8" t="s">
        <v>12</v>
      </c>
      <c r="B20" s="111">
        <v>0.115769</v>
      </c>
      <c r="C20" s="111">
        <v>0.116839</v>
      </c>
      <c r="D20" s="167">
        <v>0.11866400000000001</v>
      </c>
      <c r="E20" s="120"/>
      <c r="F20" s="120"/>
      <c r="G20" s="120"/>
      <c r="H20" s="120"/>
      <c r="I20" s="120"/>
    </row>
    <row r="21" spans="1:11">
      <c r="B21" s="246"/>
      <c r="C21" s="246"/>
      <c r="D21" s="246"/>
      <c r="E21" s="246"/>
      <c r="F21" s="246"/>
      <c r="G21" s="246"/>
      <c r="H21" s="246"/>
      <c r="I21" s="246"/>
    </row>
    <row r="22" spans="1:11">
      <c r="B22" s="246"/>
      <c r="C22" s="246"/>
      <c r="D22" s="246"/>
      <c r="E22" s="246"/>
      <c r="F22" s="246"/>
      <c r="G22" s="246"/>
      <c r="H22" s="246"/>
      <c r="I22" s="246"/>
    </row>
    <row r="23" spans="1:11">
      <c r="B23" s="246"/>
      <c r="C23" s="246"/>
      <c r="D23" s="246"/>
      <c r="E23" s="246"/>
      <c r="F23" s="246"/>
      <c r="G23" s="246"/>
      <c r="H23" s="246"/>
      <c r="I23" s="246"/>
    </row>
    <row r="24" spans="1:11">
      <c r="B24" s="246"/>
      <c r="C24" s="246"/>
      <c r="D24" s="246"/>
      <c r="E24" s="246"/>
      <c r="F24" s="246"/>
      <c r="G24" s="246"/>
      <c r="H24" s="246"/>
      <c r="I24" s="246"/>
    </row>
    <row r="25" spans="1:11" s="148" customFormat="1">
      <c r="B25" s="136"/>
      <c r="C25" s="136"/>
      <c r="D25" s="136"/>
      <c r="E25" s="136"/>
      <c r="F25" s="136"/>
      <c r="G25" s="136"/>
      <c r="H25" s="136"/>
      <c r="I25" s="136"/>
    </row>
    <row r="26" spans="1:11">
      <c r="B26" s="246"/>
      <c r="C26" s="246"/>
      <c r="D26" s="246"/>
      <c r="E26" s="246"/>
      <c r="F26" s="246"/>
      <c r="G26" s="246"/>
      <c r="H26" s="246"/>
      <c r="I26" s="246"/>
    </row>
    <row r="27" spans="1:11">
      <c r="B27" s="246"/>
      <c r="C27" s="246"/>
      <c r="D27" s="246"/>
      <c r="E27" s="246"/>
      <c r="F27" s="246"/>
      <c r="G27" s="246"/>
      <c r="H27" s="246"/>
      <c r="I27" s="246"/>
    </row>
    <row r="28" spans="1:11">
      <c r="B28" s="246"/>
      <c r="C28" s="246"/>
      <c r="D28" s="246"/>
      <c r="E28" s="246"/>
      <c r="F28" s="246"/>
      <c r="G28" s="246"/>
      <c r="H28" s="246"/>
      <c r="I28" s="246"/>
    </row>
    <row r="29" spans="1:11">
      <c r="B29" s="246"/>
      <c r="C29" s="246"/>
      <c r="D29" s="246"/>
      <c r="E29" s="246"/>
      <c r="F29" s="246"/>
      <c r="G29" s="246"/>
      <c r="H29" s="246"/>
      <c r="I29" s="246"/>
    </row>
    <row r="30" spans="1:11">
      <c r="B30" s="246"/>
      <c r="C30" s="246"/>
      <c r="D30" s="246"/>
      <c r="E30" s="246"/>
      <c r="F30" s="246"/>
      <c r="G30" s="246"/>
      <c r="H30" s="246"/>
      <c r="I30" s="246"/>
    </row>
    <row r="31" spans="1:11">
      <c r="B31" s="246"/>
      <c r="C31" s="246"/>
      <c r="D31" s="246"/>
      <c r="E31" s="246"/>
      <c r="F31" s="246"/>
      <c r="G31" s="246"/>
      <c r="H31" s="246"/>
      <c r="I31" s="246"/>
    </row>
    <row r="32" spans="1:11">
      <c r="B32" s="246"/>
      <c r="C32" s="246"/>
      <c r="D32" s="246"/>
      <c r="E32" s="246"/>
      <c r="F32" s="246"/>
      <c r="G32" s="246"/>
      <c r="H32" s="246"/>
      <c r="I32" s="246"/>
    </row>
    <row r="33" spans="2:9">
      <c r="B33" s="246"/>
      <c r="C33" s="246"/>
      <c r="D33" s="246"/>
      <c r="E33" s="246"/>
      <c r="F33" s="246"/>
      <c r="G33" s="246"/>
      <c r="H33" s="246"/>
      <c r="I33" s="246"/>
    </row>
    <row r="34" spans="2:9">
      <c r="B34" s="246"/>
      <c r="C34" s="246"/>
      <c r="D34" s="246"/>
      <c r="E34" s="246"/>
      <c r="F34" s="246"/>
      <c r="G34" s="246"/>
      <c r="H34" s="246"/>
      <c r="I34" s="246"/>
    </row>
    <row r="35" spans="2:9">
      <c r="B35" s="246"/>
      <c r="C35" s="246"/>
      <c r="D35" s="246"/>
      <c r="E35" s="246"/>
      <c r="F35" s="246"/>
      <c r="G35" s="246"/>
      <c r="H35" s="246"/>
      <c r="I35" s="246"/>
    </row>
    <row r="36" spans="2:9">
      <c r="B36" s="246"/>
      <c r="C36" s="246"/>
      <c r="D36" s="246"/>
      <c r="E36" s="246"/>
      <c r="F36" s="246"/>
      <c r="G36" s="246"/>
      <c r="H36" s="246"/>
      <c r="I36" s="246"/>
    </row>
    <row r="37" spans="2:9">
      <c r="B37" s="246"/>
      <c r="C37" s="246"/>
      <c r="D37" s="246"/>
      <c r="E37" s="246"/>
      <c r="F37" s="246"/>
      <c r="G37" s="246"/>
      <c r="H37" s="246"/>
      <c r="I37" s="246"/>
    </row>
    <row r="38" spans="2:9">
      <c r="B38" s="246"/>
      <c r="C38" s="246"/>
      <c r="D38" s="246"/>
      <c r="E38" s="246"/>
      <c r="F38" s="246"/>
      <c r="G38" s="246"/>
      <c r="H38" s="246"/>
      <c r="I38" s="246"/>
    </row>
    <row r="39" spans="2:9">
      <c r="B39" s="246"/>
      <c r="C39" s="246"/>
      <c r="D39" s="246"/>
      <c r="E39" s="246"/>
      <c r="F39" s="246"/>
      <c r="G39" s="246"/>
      <c r="H39" s="246"/>
      <c r="I39" s="246"/>
    </row>
    <row r="40" spans="2:9">
      <c r="B40" s="246"/>
      <c r="C40" s="246"/>
      <c r="D40" s="246"/>
      <c r="E40" s="246"/>
      <c r="F40" s="246"/>
      <c r="G40" s="246"/>
      <c r="H40" s="246"/>
      <c r="I40" s="246"/>
    </row>
    <row r="41" spans="2:9">
      <c r="B41" s="246"/>
      <c r="C41" s="246"/>
      <c r="D41" s="246"/>
      <c r="E41" s="246"/>
      <c r="F41" s="246"/>
      <c r="G41" s="246"/>
      <c r="H41" s="246"/>
      <c r="I41" s="246"/>
    </row>
    <row r="42" spans="2:9">
      <c r="B42" s="246"/>
      <c r="C42" s="246"/>
      <c r="D42" s="246"/>
      <c r="E42" s="246"/>
      <c r="F42" s="246"/>
      <c r="G42" s="246"/>
      <c r="H42" s="246"/>
      <c r="I42" s="246"/>
    </row>
    <row r="43" spans="2:9">
      <c r="B43" s="246"/>
      <c r="C43" s="246"/>
      <c r="D43" s="246"/>
      <c r="E43" s="246"/>
      <c r="F43" s="246"/>
      <c r="G43" s="246"/>
      <c r="H43" s="246"/>
      <c r="I43" s="246"/>
    </row>
    <row r="44" spans="2:9">
      <c r="B44" s="246"/>
      <c r="C44" s="246"/>
      <c r="D44" s="246"/>
      <c r="E44" s="246"/>
      <c r="F44" s="246"/>
      <c r="G44" s="246"/>
      <c r="H44" s="246"/>
      <c r="I44" s="246"/>
    </row>
    <row r="45" spans="2:9">
      <c r="B45" s="246"/>
      <c r="C45" s="246"/>
      <c r="D45" s="246"/>
      <c r="E45" s="246"/>
      <c r="F45" s="246"/>
      <c r="G45" s="246"/>
      <c r="H45" s="246"/>
      <c r="I45" s="246"/>
    </row>
    <row r="46" spans="2:9">
      <c r="B46" s="246"/>
      <c r="C46" s="246"/>
      <c r="D46" s="246"/>
      <c r="E46" s="246"/>
      <c r="F46" s="246"/>
      <c r="G46" s="246"/>
      <c r="H46" s="246"/>
      <c r="I46" s="246"/>
    </row>
    <row r="47" spans="2:9">
      <c r="B47" s="246"/>
      <c r="C47" s="246"/>
      <c r="D47" s="246"/>
      <c r="E47" s="246"/>
      <c r="F47" s="246"/>
      <c r="G47" s="246"/>
      <c r="H47" s="246"/>
      <c r="I47" s="246"/>
    </row>
    <row r="48" spans="2:9">
      <c r="B48" s="246"/>
      <c r="C48" s="246"/>
      <c r="D48" s="246"/>
      <c r="E48" s="246"/>
      <c r="F48" s="246"/>
      <c r="G48" s="246"/>
      <c r="H48" s="246"/>
      <c r="I48" s="246"/>
    </row>
    <row r="49" spans="2:9">
      <c r="B49" s="246"/>
      <c r="C49" s="246"/>
      <c r="D49" s="246"/>
      <c r="E49" s="246"/>
      <c r="F49" s="246"/>
      <c r="G49" s="246"/>
      <c r="H49" s="246"/>
      <c r="I49" s="246"/>
    </row>
    <row r="50" spans="2:9">
      <c r="B50" s="246"/>
      <c r="C50" s="246"/>
      <c r="D50" s="246"/>
      <c r="E50" s="246"/>
      <c r="F50" s="246"/>
      <c r="G50" s="246"/>
      <c r="H50" s="246"/>
      <c r="I50" s="246"/>
    </row>
    <row r="51" spans="2:9">
      <c r="B51" s="246"/>
      <c r="C51" s="246"/>
      <c r="D51" s="246"/>
      <c r="E51" s="246"/>
      <c r="F51" s="246"/>
      <c r="G51" s="246"/>
      <c r="H51" s="246"/>
      <c r="I51" s="246"/>
    </row>
    <row r="52" spans="2:9">
      <c r="B52" s="246"/>
      <c r="C52" s="246"/>
      <c r="D52" s="246"/>
      <c r="E52" s="246"/>
      <c r="F52" s="246"/>
      <c r="G52" s="246"/>
      <c r="H52" s="246"/>
      <c r="I52" s="246"/>
    </row>
    <row r="53" spans="2:9">
      <c r="B53" s="246"/>
      <c r="C53" s="246"/>
      <c r="D53" s="246"/>
      <c r="E53" s="246"/>
      <c r="F53" s="246"/>
      <c r="G53" s="246"/>
      <c r="H53" s="246"/>
      <c r="I53" s="246"/>
    </row>
    <row r="54" spans="2:9">
      <c r="B54" s="246"/>
      <c r="C54" s="246"/>
      <c r="D54" s="246"/>
      <c r="E54" s="246"/>
      <c r="F54" s="246"/>
      <c r="G54" s="246"/>
      <c r="H54" s="246"/>
      <c r="I54" s="246"/>
    </row>
    <row r="55" spans="2:9">
      <c r="B55" s="246"/>
      <c r="C55" s="246"/>
      <c r="D55" s="246"/>
      <c r="E55" s="246"/>
      <c r="F55" s="246"/>
      <c r="G55" s="246"/>
      <c r="H55" s="246"/>
      <c r="I55" s="246"/>
    </row>
    <row r="56" spans="2:9">
      <c r="B56" s="246"/>
      <c r="C56" s="246"/>
      <c r="D56" s="246"/>
      <c r="E56" s="246"/>
      <c r="F56" s="246"/>
      <c r="G56" s="246"/>
      <c r="H56" s="246"/>
      <c r="I56" s="246"/>
    </row>
    <row r="57" spans="2:9">
      <c r="B57" s="246"/>
      <c r="C57" s="246"/>
      <c r="D57" s="246"/>
      <c r="E57" s="246"/>
      <c r="F57" s="246"/>
      <c r="G57" s="246"/>
      <c r="H57" s="246"/>
      <c r="I57" s="246"/>
    </row>
    <row r="58" spans="2:9">
      <c r="B58" s="246"/>
      <c r="C58" s="246"/>
      <c r="D58" s="246"/>
      <c r="E58" s="246"/>
      <c r="F58" s="246"/>
      <c r="G58" s="246"/>
      <c r="H58" s="246"/>
      <c r="I58" s="246"/>
    </row>
    <row r="59" spans="2:9">
      <c r="B59" s="246"/>
      <c r="C59" s="246"/>
      <c r="D59" s="246"/>
      <c r="E59" s="246"/>
      <c r="F59" s="246"/>
      <c r="G59" s="246"/>
      <c r="H59" s="246"/>
      <c r="I59" s="246"/>
    </row>
    <row r="60" spans="2:9">
      <c r="B60" s="246"/>
      <c r="C60" s="246"/>
      <c r="D60" s="246"/>
      <c r="E60" s="246"/>
      <c r="F60" s="246"/>
      <c r="G60" s="246"/>
      <c r="H60" s="246"/>
      <c r="I60" s="246"/>
    </row>
    <row r="61" spans="2:9">
      <c r="B61" s="246"/>
      <c r="C61" s="246"/>
      <c r="D61" s="246"/>
      <c r="E61" s="246"/>
      <c r="F61" s="246"/>
      <c r="G61" s="246"/>
      <c r="H61" s="246"/>
      <c r="I61" s="246"/>
    </row>
    <row r="62" spans="2:9">
      <c r="B62" s="246"/>
      <c r="C62" s="246"/>
      <c r="D62" s="246"/>
      <c r="E62" s="246"/>
      <c r="F62" s="246"/>
      <c r="G62" s="246"/>
      <c r="H62" s="246"/>
      <c r="I62" s="246"/>
    </row>
    <row r="63" spans="2:9">
      <c r="B63" s="246"/>
      <c r="C63" s="246"/>
      <c r="D63" s="246"/>
      <c r="E63" s="246"/>
      <c r="F63" s="246"/>
      <c r="G63" s="246"/>
      <c r="H63" s="246"/>
      <c r="I63" s="246"/>
    </row>
    <row r="64" spans="2:9">
      <c r="B64" s="246"/>
      <c r="C64" s="246"/>
      <c r="D64" s="246"/>
      <c r="E64" s="246"/>
      <c r="F64" s="246"/>
      <c r="G64" s="246"/>
      <c r="H64" s="246"/>
      <c r="I64" s="246"/>
    </row>
    <row r="65" spans="2:9">
      <c r="B65" s="246"/>
      <c r="C65" s="246"/>
      <c r="D65" s="246"/>
      <c r="E65" s="246"/>
      <c r="F65" s="246"/>
      <c r="G65" s="246"/>
      <c r="H65" s="246"/>
      <c r="I65" s="246"/>
    </row>
    <row r="66" spans="2:9">
      <c r="B66" s="246"/>
      <c r="C66" s="246"/>
      <c r="D66" s="246"/>
      <c r="E66" s="246"/>
      <c r="F66" s="246"/>
      <c r="G66" s="246"/>
      <c r="H66" s="246"/>
      <c r="I66" s="246"/>
    </row>
    <row r="67" spans="2:9">
      <c r="B67" s="246"/>
      <c r="C67" s="246"/>
      <c r="D67" s="246"/>
      <c r="E67" s="246"/>
      <c r="F67" s="246"/>
      <c r="G67" s="246"/>
      <c r="H67" s="246"/>
      <c r="I67" s="246"/>
    </row>
    <row r="68" spans="2:9">
      <c r="B68" s="246"/>
      <c r="C68" s="246"/>
      <c r="D68" s="246"/>
      <c r="E68" s="246"/>
      <c r="F68" s="246"/>
      <c r="G68" s="246"/>
      <c r="H68" s="246"/>
      <c r="I68" s="246"/>
    </row>
    <row r="69" spans="2:9">
      <c r="B69" s="246"/>
      <c r="C69" s="246"/>
      <c r="D69" s="246"/>
      <c r="E69" s="246"/>
      <c r="F69" s="246"/>
      <c r="G69" s="246"/>
      <c r="H69" s="246"/>
      <c r="I69" s="246"/>
    </row>
    <row r="70" spans="2:9">
      <c r="B70" s="246"/>
      <c r="C70" s="246"/>
      <c r="D70" s="246"/>
      <c r="E70" s="246"/>
      <c r="F70" s="246"/>
      <c r="G70" s="246"/>
      <c r="H70" s="246"/>
      <c r="I70" s="246"/>
    </row>
    <row r="71" spans="2:9">
      <c r="B71" s="246"/>
      <c r="C71" s="246"/>
      <c r="D71" s="246"/>
      <c r="E71" s="246"/>
      <c r="F71" s="246"/>
      <c r="G71" s="246"/>
      <c r="H71" s="246"/>
      <c r="I71" s="246"/>
    </row>
    <row r="72" spans="2:9">
      <c r="B72" s="246"/>
      <c r="C72" s="246"/>
      <c r="D72" s="246"/>
      <c r="E72" s="246"/>
      <c r="F72" s="246"/>
      <c r="G72" s="246"/>
      <c r="H72" s="246"/>
      <c r="I72" s="246"/>
    </row>
    <row r="73" spans="2:9">
      <c r="B73" s="246"/>
      <c r="C73" s="246"/>
      <c r="D73" s="246"/>
      <c r="E73" s="246"/>
      <c r="F73" s="246"/>
      <c r="G73" s="246"/>
      <c r="H73" s="246"/>
      <c r="I73" s="246"/>
    </row>
    <row r="74" spans="2:9">
      <c r="B74" s="246"/>
      <c r="C74" s="246"/>
      <c r="D74" s="246"/>
      <c r="E74" s="246"/>
      <c r="F74" s="246"/>
      <c r="G74" s="246"/>
      <c r="H74" s="246"/>
      <c r="I74" s="246"/>
    </row>
    <row r="75" spans="2:9">
      <c r="B75" s="246"/>
      <c r="C75" s="246"/>
      <c r="D75" s="246"/>
      <c r="E75" s="246"/>
      <c r="F75" s="246"/>
      <c r="G75" s="246"/>
      <c r="H75" s="246"/>
      <c r="I75" s="246"/>
    </row>
    <row r="76" spans="2:9">
      <c r="B76" s="246"/>
      <c r="C76" s="246"/>
      <c r="D76" s="246"/>
      <c r="E76" s="246"/>
      <c r="F76" s="246"/>
      <c r="G76" s="246"/>
      <c r="H76" s="246"/>
      <c r="I76" s="246"/>
    </row>
    <row r="77" spans="2:9">
      <c r="B77" s="246"/>
      <c r="C77" s="246"/>
      <c r="D77" s="246"/>
      <c r="E77" s="246"/>
      <c r="F77" s="246"/>
      <c r="G77" s="246"/>
      <c r="H77" s="246"/>
      <c r="I77" s="246"/>
    </row>
    <row r="78" spans="2:9">
      <c r="B78" s="246"/>
      <c r="C78" s="246"/>
      <c r="D78" s="246"/>
      <c r="E78" s="246"/>
      <c r="F78" s="246"/>
      <c r="G78" s="246"/>
      <c r="H78" s="246"/>
      <c r="I78" s="246"/>
    </row>
    <row r="79" spans="2:9">
      <c r="B79" s="246"/>
      <c r="C79" s="246"/>
      <c r="D79" s="246"/>
      <c r="E79" s="246"/>
      <c r="F79" s="246"/>
      <c r="G79" s="246"/>
      <c r="H79" s="246"/>
      <c r="I79" s="246"/>
    </row>
    <row r="80" spans="2:9">
      <c r="B80" s="246"/>
      <c r="C80" s="246"/>
      <c r="D80" s="246"/>
      <c r="E80" s="246"/>
      <c r="F80" s="246"/>
      <c r="G80" s="246"/>
      <c r="H80" s="246"/>
      <c r="I80" s="246"/>
    </row>
    <row r="81" spans="2:9">
      <c r="B81" s="246"/>
      <c r="C81" s="246"/>
      <c r="D81" s="246"/>
      <c r="E81" s="246"/>
      <c r="F81" s="246"/>
      <c r="G81" s="246"/>
      <c r="H81" s="246"/>
      <c r="I81" s="246"/>
    </row>
    <row r="82" spans="2:9">
      <c r="B82" s="246"/>
      <c r="C82" s="246"/>
      <c r="D82" s="246"/>
      <c r="E82" s="246"/>
      <c r="F82" s="246"/>
      <c r="G82" s="246"/>
      <c r="H82" s="246"/>
      <c r="I82" s="246"/>
    </row>
    <row r="83" spans="2:9">
      <c r="B83" s="246"/>
      <c r="C83" s="246"/>
      <c r="D83" s="246"/>
      <c r="E83" s="246"/>
      <c r="F83" s="246"/>
      <c r="G83" s="246"/>
      <c r="H83" s="246"/>
      <c r="I83" s="246"/>
    </row>
    <row r="84" spans="2:9">
      <c r="B84" s="246"/>
      <c r="C84" s="246"/>
      <c r="D84" s="246"/>
      <c r="E84" s="246"/>
      <c r="F84" s="246"/>
      <c r="G84" s="246"/>
      <c r="H84" s="246"/>
      <c r="I84" s="246"/>
    </row>
    <row r="85" spans="2:9">
      <c r="B85" s="246"/>
      <c r="C85" s="246"/>
      <c r="D85" s="246"/>
      <c r="E85" s="246"/>
      <c r="F85" s="246"/>
      <c r="G85" s="246"/>
      <c r="H85" s="246"/>
      <c r="I85" s="246"/>
    </row>
    <row r="86" spans="2:9">
      <c r="B86" s="246"/>
      <c r="C86" s="246"/>
      <c r="D86" s="246"/>
      <c r="E86" s="246"/>
      <c r="F86" s="246"/>
      <c r="G86" s="246"/>
      <c r="H86" s="246"/>
      <c r="I86" s="246"/>
    </row>
    <row r="87" spans="2:9">
      <c r="B87" s="246"/>
      <c r="C87" s="246"/>
      <c r="D87" s="246"/>
      <c r="E87" s="246"/>
      <c r="F87" s="246"/>
      <c r="G87" s="246"/>
      <c r="H87" s="246"/>
      <c r="I87" s="246"/>
    </row>
    <row r="88" spans="2:9">
      <c r="B88" s="246"/>
      <c r="C88" s="246"/>
      <c r="D88" s="246"/>
      <c r="E88" s="246"/>
      <c r="F88" s="246"/>
      <c r="G88" s="246"/>
      <c r="H88" s="246"/>
      <c r="I88" s="246"/>
    </row>
    <row r="89" spans="2:9">
      <c r="B89" s="246"/>
      <c r="C89" s="246"/>
      <c r="D89" s="246"/>
      <c r="E89" s="246"/>
      <c r="F89" s="246"/>
      <c r="G89" s="246"/>
      <c r="H89" s="246"/>
      <c r="I89" s="246"/>
    </row>
    <row r="90" spans="2:9">
      <c r="B90" s="246"/>
      <c r="C90" s="246"/>
      <c r="D90" s="246"/>
      <c r="E90" s="246"/>
      <c r="F90" s="246"/>
      <c r="G90" s="246"/>
      <c r="H90" s="246"/>
      <c r="I90" s="246"/>
    </row>
    <row r="91" spans="2:9">
      <c r="B91" s="246"/>
      <c r="C91" s="246"/>
      <c r="D91" s="246"/>
      <c r="E91" s="246"/>
      <c r="F91" s="246"/>
      <c r="G91" s="246"/>
      <c r="H91" s="246"/>
      <c r="I91" s="246"/>
    </row>
    <row r="92" spans="2:9">
      <c r="B92" s="246"/>
      <c r="C92" s="246"/>
      <c r="D92" s="246"/>
      <c r="E92" s="246"/>
      <c r="F92" s="246"/>
      <c r="G92" s="246"/>
      <c r="H92" s="246"/>
      <c r="I92" s="246"/>
    </row>
    <row r="93" spans="2:9">
      <c r="B93" s="246"/>
      <c r="C93" s="246"/>
      <c r="D93" s="246"/>
      <c r="E93" s="246"/>
      <c r="F93" s="246"/>
      <c r="G93" s="246"/>
      <c r="H93" s="246"/>
      <c r="I93" s="246"/>
    </row>
    <row r="94" spans="2:9">
      <c r="B94" s="246"/>
      <c r="C94" s="246"/>
      <c r="D94" s="246"/>
      <c r="E94" s="246"/>
      <c r="F94" s="246"/>
      <c r="G94" s="246"/>
      <c r="H94" s="246"/>
      <c r="I94" s="246"/>
    </row>
    <row r="95" spans="2:9">
      <c r="B95" s="246"/>
      <c r="C95" s="246"/>
      <c r="D95" s="246"/>
      <c r="E95" s="246"/>
      <c r="F95" s="246"/>
      <c r="G95" s="246"/>
      <c r="H95" s="246"/>
      <c r="I95" s="246"/>
    </row>
    <row r="96" spans="2:9">
      <c r="B96" s="246"/>
      <c r="C96" s="246"/>
      <c r="D96" s="246"/>
      <c r="E96" s="246"/>
      <c r="F96" s="246"/>
      <c r="G96" s="246"/>
      <c r="H96" s="246"/>
      <c r="I96" s="246"/>
    </row>
    <row r="97" spans="2:9">
      <c r="B97" s="246"/>
      <c r="C97" s="246"/>
      <c r="D97" s="246"/>
      <c r="E97" s="246"/>
      <c r="F97" s="246"/>
      <c r="G97" s="246"/>
      <c r="H97" s="246"/>
      <c r="I97" s="246"/>
    </row>
    <row r="98" spans="2:9">
      <c r="B98" s="246"/>
      <c r="C98" s="246"/>
      <c r="D98" s="246"/>
      <c r="E98" s="246"/>
      <c r="F98" s="246"/>
      <c r="G98" s="246"/>
      <c r="H98" s="246"/>
      <c r="I98" s="246"/>
    </row>
    <row r="99" spans="2:9">
      <c r="B99" s="246"/>
      <c r="C99" s="246"/>
      <c r="D99" s="246"/>
      <c r="E99" s="246"/>
      <c r="F99" s="246"/>
      <c r="G99" s="246"/>
      <c r="H99" s="246"/>
      <c r="I99" s="246"/>
    </row>
    <row r="100" spans="2:9">
      <c r="B100" s="246"/>
      <c r="C100" s="246"/>
      <c r="D100" s="246"/>
      <c r="E100" s="246"/>
      <c r="F100" s="246"/>
      <c r="G100" s="246"/>
      <c r="H100" s="246"/>
      <c r="I100" s="246"/>
    </row>
    <row r="101" spans="2:9">
      <c r="B101" s="246"/>
      <c r="C101" s="246"/>
      <c r="D101" s="246"/>
      <c r="E101" s="246"/>
      <c r="F101" s="246"/>
      <c r="G101" s="246"/>
      <c r="H101" s="246"/>
      <c r="I101" s="246"/>
    </row>
    <row r="102" spans="2:9">
      <c r="B102" s="246"/>
      <c r="C102" s="246"/>
      <c r="D102" s="246"/>
      <c r="E102" s="246"/>
      <c r="F102" s="246"/>
      <c r="G102" s="246"/>
      <c r="H102" s="246"/>
      <c r="I102" s="246"/>
    </row>
    <row r="103" spans="2:9">
      <c r="B103" s="246"/>
      <c r="C103" s="246"/>
      <c r="D103" s="246"/>
      <c r="E103" s="246"/>
      <c r="F103" s="246"/>
      <c r="G103" s="246"/>
      <c r="H103" s="246"/>
      <c r="I103" s="246"/>
    </row>
    <row r="104" spans="2:9">
      <c r="B104" s="246"/>
      <c r="C104" s="246"/>
      <c r="D104" s="246"/>
      <c r="E104" s="246"/>
      <c r="F104" s="246"/>
      <c r="G104" s="246"/>
      <c r="H104" s="246"/>
      <c r="I104" s="246"/>
    </row>
    <row r="105" spans="2:9">
      <c r="B105" s="246"/>
      <c r="C105" s="246"/>
      <c r="D105" s="246"/>
      <c r="E105" s="246"/>
      <c r="F105" s="246"/>
      <c r="G105" s="246"/>
      <c r="H105" s="246"/>
      <c r="I105" s="246"/>
    </row>
    <row r="106" spans="2:9">
      <c r="B106" s="246"/>
      <c r="C106" s="246"/>
      <c r="D106" s="246"/>
      <c r="E106" s="246"/>
      <c r="F106" s="246"/>
      <c r="G106" s="246"/>
      <c r="H106" s="246"/>
      <c r="I106" s="246"/>
    </row>
    <row r="107" spans="2:9">
      <c r="B107" s="246"/>
      <c r="C107" s="246"/>
      <c r="D107" s="246"/>
      <c r="E107" s="246"/>
      <c r="F107" s="246"/>
      <c r="G107" s="246"/>
      <c r="H107" s="246"/>
      <c r="I107" s="246"/>
    </row>
    <row r="108" spans="2:9">
      <c r="B108" s="246"/>
      <c r="C108" s="246"/>
      <c r="D108" s="246"/>
      <c r="E108" s="246"/>
      <c r="F108" s="246"/>
      <c r="G108" s="246"/>
      <c r="H108" s="246"/>
      <c r="I108" s="246"/>
    </row>
    <row r="109" spans="2:9">
      <c r="B109" s="246"/>
      <c r="C109" s="246"/>
      <c r="D109" s="246"/>
      <c r="E109" s="246"/>
      <c r="F109" s="246"/>
      <c r="G109" s="246"/>
      <c r="H109" s="246"/>
      <c r="I109" s="246"/>
    </row>
    <row r="110" spans="2:9">
      <c r="B110" s="246"/>
      <c r="C110" s="246"/>
      <c r="D110" s="246"/>
      <c r="E110" s="246"/>
      <c r="F110" s="246"/>
      <c r="G110" s="246"/>
      <c r="H110" s="246"/>
      <c r="I110" s="246"/>
    </row>
    <row r="111" spans="2:9">
      <c r="B111" s="246"/>
      <c r="C111" s="246"/>
      <c r="D111" s="246"/>
      <c r="E111" s="246"/>
      <c r="F111" s="246"/>
      <c r="G111" s="246"/>
      <c r="H111" s="246"/>
      <c r="I111" s="246"/>
    </row>
    <row r="112" spans="2:9">
      <c r="B112" s="246"/>
      <c r="C112" s="246"/>
      <c r="D112" s="246"/>
      <c r="E112" s="246"/>
      <c r="F112" s="246"/>
      <c r="G112" s="246"/>
      <c r="H112" s="246"/>
      <c r="I112" s="246"/>
    </row>
    <row r="113" spans="2:9">
      <c r="B113" s="246"/>
      <c r="C113" s="246"/>
      <c r="D113" s="246"/>
      <c r="E113" s="246"/>
      <c r="F113" s="246"/>
      <c r="G113" s="246"/>
      <c r="H113" s="246"/>
      <c r="I113" s="246"/>
    </row>
    <row r="114" spans="2:9">
      <c r="B114" s="246"/>
      <c r="C114" s="246"/>
      <c r="D114" s="246"/>
      <c r="E114" s="246"/>
      <c r="F114" s="246"/>
      <c r="G114" s="246"/>
      <c r="H114" s="246"/>
      <c r="I114" s="246"/>
    </row>
    <row r="115" spans="2:9">
      <c r="B115" s="246"/>
      <c r="C115" s="246"/>
      <c r="D115" s="246"/>
      <c r="E115" s="246"/>
      <c r="F115" s="246"/>
      <c r="G115" s="246"/>
      <c r="H115" s="246"/>
      <c r="I115" s="246"/>
    </row>
    <row r="116" spans="2:9">
      <c r="B116" s="246"/>
      <c r="C116" s="246"/>
      <c r="D116" s="246"/>
      <c r="E116" s="246"/>
      <c r="F116" s="246"/>
      <c r="G116" s="246"/>
      <c r="H116" s="246"/>
      <c r="I116" s="246"/>
    </row>
    <row r="117" spans="2:9">
      <c r="B117" s="246"/>
      <c r="C117" s="246"/>
      <c r="D117" s="246"/>
      <c r="E117" s="246"/>
      <c r="F117" s="246"/>
      <c r="G117" s="246"/>
      <c r="H117" s="246"/>
      <c r="I117" s="246"/>
    </row>
    <row r="118" spans="2:9">
      <c r="B118" s="246"/>
      <c r="C118" s="246"/>
      <c r="D118" s="246"/>
      <c r="E118" s="246"/>
      <c r="F118" s="246"/>
      <c r="G118" s="246"/>
      <c r="H118" s="246"/>
      <c r="I118" s="246"/>
    </row>
    <row r="119" spans="2:9">
      <c r="B119" s="246"/>
      <c r="C119" s="246"/>
      <c r="D119" s="246"/>
      <c r="E119" s="246"/>
      <c r="F119" s="246"/>
      <c r="G119" s="246"/>
      <c r="H119" s="246"/>
      <c r="I119" s="246"/>
    </row>
    <row r="120" spans="2:9">
      <c r="B120" s="246"/>
      <c r="C120" s="246"/>
      <c r="D120" s="246"/>
      <c r="E120" s="246"/>
      <c r="F120" s="246"/>
      <c r="G120" s="246"/>
      <c r="H120" s="246"/>
      <c r="I120" s="246"/>
    </row>
    <row r="121" spans="2:9">
      <c r="B121" s="246"/>
      <c r="C121" s="246"/>
      <c r="D121" s="246"/>
      <c r="E121" s="246"/>
      <c r="F121" s="246"/>
      <c r="G121" s="246"/>
      <c r="H121" s="246"/>
      <c r="I121" s="246"/>
    </row>
    <row r="122" spans="2:9">
      <c r="B122" s="246"/>
      <c r="C122" s="246"/>
      <c r="D122" s="246"/>
      <c r="E122" s="246"/>
      <c r="F122" s="246"/>
      <c r="G122" s="246"/>
      <c r="H122" s="246"/>
      <c r="I122" s="246"/>
    </row>
    <row r="123" spans="2:9">
      <c r="B123" s="246"/>
      <c r="C123" s="246"/>
      <c r="D123" s="246"/>
      <c r="E123" s="246"/>
      <c r="F123" s="246"/>
      <c r="G123" s="246"/>
      <c r="H123" s="246"/>
      <c r="I123" s="246"/>
    </row>
    <row r="124" spans="2:9">
      <c r="B124" s="246"/>
      <c r="C124" s="246"/>
      <c r="D124" s="246"/>
      <c r="E124" s="246"/>
      <c r="F124" s="246"/>
      <c r="G124" s="246"/>
      <c r="H124" s="246"/>
      <c r="I124" s="246"/>
    </row>
    <row r="125" spans="2:9">
      <c r="B125" s="246"/>
      <c r="C125" s="246"/>
      <c r="D125" s="246"/>
      <c r="E125" s="246"/>
      <c r="F125" s="246"/>
      <c r="G125" s="246"/>
      <c r="H125" s="246"/>
      <c r="I125" s="246"/>
    </row>
    <row r="126" spans="2:9">
      <c r="B126" s="246"/>
      <c r="C126" s="246"/>
      <c r="D126" s="246"/>
      <c r="E126" s="246"/>
      <c r="F126" s="246"/>
      <c r="G126" s="246"/>
      <c r="H126" s="246"/>
      <c r="I126" s="246"/>
    </row>
    <row r="127" spans="2:9">
      <c r="B127" s="246"/>
      <c r="C127" s="246"/>
      <c r="D127" s="246"/>
      <c r="E127" s="246"/>
      <c r="F127" s="246"/>
      <c r="G127" s="246"/>
      <c r="H127" s="246"/>
      <c r="I127" s="246"/>
    </row>
    <row r="128" spans="2:9">
      <c r="B128" s="246"/>
      <c r="C128" s="246"/>
      <c r="D128" s="246"/>
      <c r="E128" s="246"/>
      <c r="F128" s="246"/>
      <c r="G128" s="246"/>
      <c r="H128" s="246"/>
      <c r="I128" s="246"/>
    </row>
    <row r="129" spans="2:9">
      <c r="B129" s="246"/>
      <c r="C129" s="246"/>
      <c r="D129" s="246"/>
      <c r="E129" s="246"/>
      <c r="F129" s="246"/>
      <c r="G129" s="246"/>
      <c r="H129" s="246"/>
      <c r="I129" s="246"/>
    </row>
    <row r="130" spans="2:9">
      <c r="B130" s="246"/>
      <c r="C130" s="246"/>
      <c r="D130" s="246"/>
      <c r="E130" s="246"/>
      <c r="F130" s="246"/>
      <c r="G130" s="246"/>
      <c r="H130" s="246"/>
      <c r="I130" s="246"/>
    </row>
    <row r="131" spans="2:9">
      <c r="B131" s="246"/>
      <c r="C131" s="246"/>
      <c r="D131" s="246"/>
      <c r="E131" s="246"/>
      <c r="F131" s="246"/>
      <c r="G131" s="246"/>
      <c r="H131" s="246"/>
      <c r="I131" s="246"/>
    </row>
    <row r="132" spans="2:9">
      <c r="B132" s="246"/>
      <c r="C132" s="246"/>
      <c r="D132" s="246"/>
      <c r="E132" s="246"/>
      <c r="F132" s="246"/>
      <c r="G132" s="246"/>
      <c r="H132" s="246"/>
      <c r="I132" s="246"/>
    </row>
    <row r="133" spans="2:9">
      <c r="B133" s="246"/>
      <c r="C133" s="246"/>
      <c r="D133" s="246"/>
      <c r="E133" s="246"/>
      <c r="F133" s="246"/>
      <c r="G133" s="246"/>
      <c r="H133" s="246"/>
      <c r="I133" s="246"/>
    </row>
    <row r="134" spans="2:9">
      <c r="B134" s="246"/>
      <c r="C134" s="246"/>
      <c r="D134" s="246"/>
      <c r="E134" s="246"/>
      <c r="F134" s="246"/>
      <c r="G134" s="246"/>
      <c r="H134" s="246"/>
      <c r="I134" s="246"/>
    </row>
    <row r="135" spans="2:9">
      <c r="B135" s="246"/>
      <c r="C135" s="246"/>
      <c r="D135" s="246"/>
      <c r="E135" s="246"/>
      <c r="F135" s="246"/>
      <c r="G135" s="246"/>
      <c r="H135" s="246"/>
      <c r="I135" s="246"/>
    </row>
    <row r="136" spans="2:9">
      <c r="B136" s="246"/>
      <c r="C136" s="246"/>
      <c r="D136" s="246"/>
      <c r="E136" s="246"/>
      <c r="F136" s="246"/>
      <c r="G136" s="246"/>
      <c r="H136" s="246"/>
      <c r="I136" s="246"/>
    </row>
    <row r="137" spans="2:9">
      <c r="B137" s="246"/>
      <c r="C137" s="246"/>
      <c r="D137" s="246"/>
      <c r="E137" s="246"/>
      <c r="F137" s="246"/>
      <c r="G137" s="246"/>
      <c r="H137" s="246"/>
      <c r="I137" s="246"/>
    </row>
    <row r="138" spans="2:9">
      <c r="B138" s="246"/>
      <c r="C138" s="246"/>
      <c r="D138" s="246"/>
      <c r="E138" s="246"/>
      <c r="F138" s="246"/>
      <c r="G138" s="246"/>
      <c r="H138" s="246"/>
      <c r="I138" s="246"/>
    </row>
    <row r="139" spans="2:9">
      <c r="B139" s="246"/>
      <c r="C139" s="246"/>
      <c r="D139" s="246"/>
      <c r="E139" s="246"/>
      <c r="F139" s="246"/>
      <c r="G139" s="246"/>
      <c r="H139" s="246"/>
      <c r="I139" s="246"/>
    </row>
    <row r="140" spans="2:9">
      <c r="B140" s="246"/>
      <c r="C140" s="246"/>
      <c r="D140" s="246"/>
      <c r="E140" s="246"/>
      <c r="F140" s="246"/>
      <c r="G140" s="246"/>
      <c r="H140" s="246"/>
      <c r="I140" s="246"/>
    </row>
    <row r="141" spans="2:9">
      <c r="B141" s="246"/>
      <c r="C141" s="246"/>
      <c r="D141" s="246"/>
      <c r="E141" s="246"/>
      <c r="F141" s="246"/>
      <c r="G141" s="246"/>
      <c r="H141" s="246"/>
      <c r="I141" s="246"/>
    </row>
    <row r="142" spans="2:9">
      <c r="B142" s="246"/>
      <c r="C142" s="246"/>
      <c r="D142" s="246"/>
      <c r="E142" s="246"/>
      <c r="F142" s="246"/>
      <c r="G142" s="246"/>
      <c r="H142" s="246"/>
      <c r="I142" s="246"/>
    </row>
    <row r="143" spans="2:9">
      <c r="B143" s="246"/>
      <c r="C143" s="246"/>
      <c r="D143" s="246"/>
      <c r="E143" s="246"/>
      <c r="F143" s="246"/>
      <c r="G143" s="246"/>
      <c r="H143" s="246"/>
      <c r="I143" s="246"/>
    </row>
    <row r="144" spans="2:9">
      <c r="B144" s="246"/>
      <c r="C144" s="246"/>
      <c r="D144" s="246"/>
      <c r="E144" s="246"/>
      <c r="F144" s="246"/>
      <c r="G144" s="246"/>
      <c r="H144" s="246"/>
      <c r="I144" s="246"/>
    </row>
    <row r="145" spans="2:9">
      <c r="B145" s="246"/>
      <c r="C145" s="246"/>
      <c r="D145" s="246"/>
      <c r="E145" s="246"/>
      <c r="F145" s="246"/>
      <c r="G145" s="246"/>
      <c r="H145" s="246"/>
      <c r="I145" s="246"/>
    </row>
    <row r="146" spans="2:9">
      <c r="B146" s="246"/>
      <c r="C146" s="246"/>
      <c r="D146" s="246"/>
      <c r="E146" s="246"/>
      <c r="F146" s="246"/>
      <c r="G146" s="246"/>
      <c r="H146" s="246"/>
      <c r="I146" s="246"/>
    </row>
    <row r="147" spans="2:9">
      <c r="B147" s="246"/>
      <c r="C147" s="246"/>
      <c r="D147" s="246"/>
      <c r="E147" s="246"/>
      <c r="F147" s="246"/>
      <c r="G147" s="246"/>
      <c r="H147" s="246"/>
      <c r="I147" s="246"/>
    </row>
    <row r="148" spans="2:9">
      <c r="B148" s="246"/>
      <c r="C148" s="246"/>
      <c r="D148" s="246"/>
      <c r="E148" s="246"/>
      <c r="F148" s="246"/>
      <c r="G148" s="246"/>
      <c r="H148" s="246"/>
      <c r="I148" s="246"/>
    </row>
    <row r="149" spans="2:9">
      <c r="B149" s="246"/>
      <c r="C149" s="246"/>
      <c r="D149" s="246"/>
      <c r="E149" s="246"/>
      <c r="F149" s="246"/>
      <c r="G149" s="246"/>
      <c r="H149" s="246"/>
      <c r="I149" s="246"/>
    </row>
    <row r="150" spans="2:9">
      <c r="B150" s="246"/>
      <c r="C150" s="246"/>
      <c r="D150" s="246"/>
      <c r="E150" s="246"/>
      <c r="F150" s="246"/>
      <c r="G150" s="246"/>
      <c r="H150" s="246"/>
      <c r="I150" s="246"/>
    </row>
    <row r="151" spans="2:9">
      <c r="B151" s="246"/>
      <c r="C151" s="246"/>
      <c r="D151" s="246"/>
      <c r="E151" s="246"/>
      <c r="F151" s="246"/>
      <c r="G151" s="246"/>
      <c r="H151" s="246"/>
      <c r="I151" s="246"/>
    </row>
    <row r="152" spans="2:9">
      <c r="B152" s="246"/>
      <c r="C152" s="246"/>
      <c r="D152" s="246"/>
      <c r="E152" s="246"/>
      <c r="F152" s="246"/>
      <c r="G152" s="246"/>
      <c r="H152" s="246"/>
      <c r="I152" s="246"/>
    </row>
    <row r="153" spans="2:9">
      <c r="B153" s="246"/>
      <c r="C153" s="246"/>
      <c r="D153" s="246"/>
      <c r="E153" s="246"/>
      <c r="F153" s="246"/>
      <c r="G153" s="246"/>
      <c r="H153" s="246"/>
      <c r="I153" s="246"/>
    </row>
    <row r="154" spans="2:9">
      <c r="B154" s="246"/>
      <c r="C154" s="246"/>
      <c r="D154" s="246"/>
      <c r="E154" s="246"/>
      <c r="F154" s="246"/>
      <c r="G154" s="246"/>
      <c r="H154" s="246"/>
      <c r="I154" s="246"/>
    </row>
    <row r="155" spans="2:9">
      <c r="B155" s="246"/>
      <c r="C155" s="246"/>
      <c r="D155" s="246"/>
      <c r="E155" s="246"/>
      <c r="F155" s="246"/>
      <c r="G155" s="246"/>
      <c r="H155" s="246"/>
      <c r="I155" s="246"/>
    </row>
    <row r="156" spans="2:9">
      <c r="B156" s="246"/>
      <c r="C156" s="246"/>
      <c r="D156" s="246"/>
      <c r="E156" s="246"/>
      <c r="F156" s="246"/>
      <c r="G156" s="246"/>
      <c r="H156" s="246"/>
      <c r="I156" s="246"/>
    </row>
    <row r="157" spans="2:9">
      <c r="B157" s="246"/>
      <c r="C157" s="246"/>
      <c r="D157" s="246"/>
      <c r="E157" s="246"/>
      <c r="F157" s="246"/>
      <c r="G157" s="246"/>
      <c r="H157" s="246"/>
      <c r="I157" s="246"/>
    </row>
    <row r="158" spans="2:9">
      <c r="B158" s="246"/>
      <c r="C158" s="246"/>
      <c r="D158" s="246"/>
      <c r="E158" s="246"/>
      <c r="F158" s="246"/>
      <c r="G158" s="246"/>
      <c r="H158" s="246"/>
      <c r="I158" s="246"/>
    </row>
    <row r="159" spans="2:9">
      <c r="B159" s="246"/>
      <c r="C159" s="246"/>
      <c r="D159" s="246"/>
      <c r="E159" s="246"/>
      <c r="F159" s="246"/>
      <c r="G159" s="246"/>
      <c r="H159" s="246"/>
      <c r="I159" s="246"/>
    </row>
    <row r="160" spans="2:9">
      <c r="B160" s="246"/>
      <c r="C160" s="246"/>
      <c r="D160" s="246"/>
      <c r="E160" s="246"/>
      <c r="F160" s="246"/>
      <c r="G160" s="246"/>
      <c r="H160" s="246"/>
      <c r="I160" s="246"/>
    </row>
    <row r="161" spans="2:9">
      <c r="B161" s="246"/>
      <c r="C161" s="246"/>
      <c r="D161" s="246"/>
      <c r="E161" s="246"/>
      <c r="F161" s="246"/>
      <c r="G161" s="246"/>
      <c r="H161" s="246"/>
      <c r="I161" s="246"/>
    </row>
    <row r="162" spans="2:9">
      <c r="B162" s="246"/>
      <c r="C162" s="246"/>
      <c r="D162" s="246"/>
      <c r="E162" s="246"/>
      <c r="F162" s="246"/>
      <c r="G162" s="246"/>
      <c r="H162" s="246"/>
      <c r="I162" s="246"/>
    </row>
    <row r="163" spans="2:9">
      <c r="B163" s="246"/>
      <c r="C163" s="246"/>
      <c r="D163" s="246"/>
      <c r="E163" s="246"/>
      <c r="F163" s="246"/>
      <c r="G163" s="246"/>
      <c r="H163" s="246"/>
      <c r="I163" s="246"/>
    </row>
    <row r="164" spans="2:9">
      <c r="B164" s="246"/>
      <c r="C164" s="246"/>
      <c r="D164" s="246"/>
      <c r="E164" s="246"/>
      <c r="F164" s="246"/>
      <c r="G164" s="246"/>
      <c r="H164" s="246"/>
      <c r="I164" s="246"/>
    </row>
    <row r="165" spans="2:9">
      <c r="B165" s="246"/>
      <c r="C165" s="246"/>
      <c r="D165" s="246"/>
      <c r="E165" s="246"/>
      <c r="F165" s="246"/>
      <c r="G165" s="246"/>
      <c r="H165" s="246"/>
      <c r="I165" s="246"/>
    </row>
    <row r="166" spans="2:9">
      <c r="B166" s="246"/>
      <c r="C166" s="246"/>
      <c r="D166" s="246"/>
      <c r="E166" s="246"/>
      <c r="F166" s="246"/>
      <c r="G166" s="246"/>
      <c r="H166" s="246"/>
      <c r="I166" s="246"/>
    </row>
    <row r="167" spans="2:9">
      <c r="B167" s="246"/>
      <c r="C167" s="246"/>
      <c r="D167" s="246"/>
      <c r="E167" s="246"/>
      <c r="F167" s="246"/>
      <c r="G167" s="246"/>
      <c r="H167" s="246"/>
      <c r="I167" s="246"/>
    </row>
    <row r="168" spans="2:9">
      <c r="B168" s="246"/>
      <c r="C168" s="246"/>
      <c r="D168" s="246"/>
      <c r="E168" s="246"/>
      <c r="F168" s="246"/>
      <c r="G168" s="246"/>
      <c r="H168" s="246"/>
      <c r="I168" s="246"/>
    </row>
    <row r="169" spans="2:9">
      <c r="B169" s="246"/>
      <c r="C169" s="246"/>
      <c r="D169" s="246"/>
      <c r="E169" s="246"/>
      <c r="F169" s="246"/>
      <c r="G169" s="246"/>
      <c r="H169" s="246"/>
      <c r="I169" s="246"/>
    </row>
    <row r="170" spans="2:9">
      <c r="B170" s="246"/>
      <c r="C170" s="246"/>
      <c r="D170" s="246"/>
      <c r="E170" s="246"/>
      <c r="F170" s="246"/>
      <c r="G170" s="246"/>
      <c r="H170" s="246"/>
      <c r="I170" s="246"/>
    </row>
    <row r="171" spans="2:9">
      <c r="B171" s="246"/>
      <c r="C171" s="246"/>
      <c r="D171" s="246"/>
      <c r="E171" s="246"/>
      <c r="F171" s="246"/>
      <c r="G171" s="246"/>
      <c r="H171" s="246"/>
      <c r="I171" s="246"/>
    </row>
    <row r="172" spans="2:9">
      <c r="B172" s="246"/>
      <c r="C172" s="246"/>
      <c r="D172" s="246"/>
      <c r="E172" s="246"/>
      <c r="F172" s="246"/>
      <c r="G172" s="246"/>
      <c r="H172" s="246"/>
      <c r="I172" s="246"/>
    </row>
    <row r="173" spans="2:9">
      <c r="B173" s="246"/>
      <c r="C173" s="246"/>
      <c r="D173" s="246"/>
      <c r="E173" s="246"/>
      <c r="F173" s="246"/>
      <c r="G173" s="246"/>
      <c r="H173" s="246"/>
      <c r="I173" s="246"/>
    </row>
    <row r="174" spans="2:9">
      <c r="B174" s="246"/>
      <c r="C174" s="246"/>
      <c r="D174" s="246"/>
      <c r="E174" s="246"/>
      <c r="F174" s="246"/>
      <c r="G174" s="246"/>
      <c r="H174" s="246"/>
      <c r="I174" s="246"/>
    </row>
    <row r="175" spans="2:9">
      <c r="B175" s="246"/>
      <c r="C175" s="246"/>
      <c r="D175" s="246"/>
      <c r="E175" s="246"/>
      <c r="F175" s="246"/>
      <c r="G175" s="246"/>
      <c r="H175" s="246"/>
      <c r="I175" s="246"/>
    </row>
    <row r="176" spans="2:9">
      <c r="B176" s="246"/>
      <c r="C176" s="246"/>
      <c r="D176" s="246"/>
      <c r="E176" s="246"/>
      <c r="F176" s="246"/>
      <c r="G176" s="246"/>
      <c r="H176" s="246"/>
      <c r="I176" s="246"/>
    </row>
    <row r="177" spans="2:9">
      <c r="B177" s="246"/>
      <c r="C177" s="246"/>
      <c r="D177" s="246"/>
      <c r="E177" s="246"/>
      <c r="F177" s="246"/>
      <c r="G177" s="246"/>
      <c r="H177" s="246"/>
      <c r="I177" s="246"/>
    </row>
    <row r="178" spans="2:9">
      <c r="B178" s="246"/>
      <c r="C178" s="246"/>
      <c r="D178" s="246"/>
      <c r="E178" s="246"/>
      <c r="F178" s="246"/>
      <c r="G178" s="246"/>
      <c r="H178" s="246"/>
      <c r="I178" s="246"/>
    </row>
    <row r="179" spans="2:9">
      <c r="B179" s="246"/>
      <c r="C179" s="246"/>
      <c r="D179" s="246"/>
      <c r="E179" s="246"/>
      <c r="F179" s="246"/>
      <c r="G179" s="246"/>
      <c r="H179" s="246"/>
      <c r="I179" s="246"/>
    </row>
    <row r="180" spans="2:9">
      <c r="B180" s="246"/>
      <c r="C180" s="246"/>
      <c r="D180" s="246"/>
      <c r="E180" s="246"/>
      <c r="F180" s="246"/>
      <c r="G180" s="246"/>
      <c r="H180" s="246"/>
      <c r="I180" s="246"/>
    </row>
    <row r="181" spans="2:9">
      <c r="B181" s="246"/>
      <c r="C181" s="246"/>
      <c r="D181" s="246"/>
      <c r="E181" s="246"/>
      <c r="F181" s="246"/>
      <c r="G181" s="246"/>
      <c r="H181" s="246"/>
      <c r="I181" s="246"/>
    </row>
    <row r="182" spans="2:9">
      <c r="B182" s="246"/>
      <c r="C182" s="246"/>
      <c r="D182" s="246"/>
      <c r="E182" s="246"/>
      <c r="F182" s="246"/>
      <c r="G182" s="246"/>
      <c r="H182" s="246"/>
      <c r="I182" s="246"/>
    </row>
    <row r="183" spans="2:9">
      <c r="B183" s="246"/>
      <c r="C183" s="246"/>
      <c r="D183" s="246"/>
      <c r="E183" s="246"/>
      <c r="F183" s="246"/>
      <c r="G183" s="246"/>
      <c r="H183" s="246"/>
      <c r="I183" s="246"/>
    </row>
    <row r="184" spans="2:9">
      <c r="B184" s="246"/>
      <c r="C184" s="246"/>
      <c r="D184" s="246"/>
      <c r="E184" s="246"/>
      <c r="F184" s="246"/>
      <c r="G184" s="246"/>
      <c r="H184" s="246"/>
      <c r="I184" s="246"/>
    </row>
    <row r="185" spans="2:9">
      <c r="B185" s="246"/>
      <c r="C185" s="246"/>
      <c r="D185" s="246"/>
      <c r="E185" s="246"/>
      <c r="F185" s="246"/>
      <c r="G185" s="246"/>
      <c r="H185" s="246"/>
      <c r="I185" s="246"/>
    </row>
    <row r="186" spans="2:9">
      <c r="B186" s="246"/>
      <c r="C186" s="246"/>
      <c r="D186" s="246"/>
      <c r="E186" s="246"/>
      <c r="F186" s="246"/>
      <c r="G186" s="246"/>
      <c r="H186" s="246"/>
      <c r="I186" s="246"/>
    </row>
    <row r="187" spans="2:9">
      <c r="B187" s="246"/>
      <c r="C187" s="246"/>
      <c r="D187" s="246"/>
      <c r="E187" s="246"/>
      <c r="F187" s="246"/>
      <c r="G187" s="246"/>
      <c r="H187" s="246"/>
      <c r="I187" s="246"/>
    </row>
    <row r="188" spans="2:9">
      <c r="B188" s="246"/>
      <c r="C188" s="246"/>
      <c r="D188" s="246"/>
      <c r="E188" s="246"/>
      <c r="F188" s="246"/>
      <c r="G188" s="246"/>
      <c r="H188" s="246"/>
      <c r="I188" s="246"/>
    </row>
    <row r="189" spans="2:9">
      <c r="B189" s="246"/>
      <c r="C189" s="246"/>
      <c r="D189" s="246"/>
      <c r="E189" s="246"/>
      <c r="F189" s="246"/>
      <c r="G189" s="246"/>
      <c r="H189" s="246"/>
      <c r="I189" s="246"/>
    </row>
    <row r="190" spans="2:9">
      <c r="B190" s="246"/>
      <c r="C190" s="246"/>
      <c r="D190" s="246"/>
      <c r="E190" s="246"/>
      <c r="F190" s="246"/>
      <c r="G190" s="246"/>
      <c r="H190" s="246"/>
      <c r="I190" s="246"/>
    </row>
    <row r="191" spans="2:9">
      <c r="B191" s="246"/>
      <c r="C191" s="246"/>
      <c r="D191" s="246"/>
      <c r="E191" s="246"/>
      <c r="F191" s="246"/>
      <c r="G191" s="246"/>
      <c r="H191" s="246"/>
      <c r="I191" s="246"/>
    </row>
    <row r="192" spans="2:9">
      <c r="B192" s="246"/>
      <c r="C192" s="246"/>
      <c r="D192" s="246"/>
      <c r="E192" s="246"/>
      <c r="F192" s="246"/>
      <c r="G192" s="246"/>
      <c r="H192" s="246"/>
      <c r="I192" s="246"/>
    </row>
    <row r="193" spans="2:9">
      <c r="B193" s="246"/>
      <c r="C193" s="246"/>
      <c r="D193" s="246"/>
      <c r="E193" s="246"/>
      <c r="F193" s="246"/>
      <c r="G193" s="246"/>
      <c r="H193" s="246"/>
      <c r="I193" s="246"/>
    </row>
    <row r="194" spans="2:9">
      <c r="B194" s="246"/>
      <c r="C194" s="246"/>
      <c r="D194" s="246"/>
      <c r="E194" s="246"/>
      <c r="F194" s="246"/>
      <c r="G194" s="246"/>
      <c r="H194" s="246"/>
      <c r="I194" s="246"/>
    </row>
    <row r="195" spans="2:9">
      <c r="B195" s="246"/>
      <c r="C195" s="246"/>
      <c r="D195" s="246"/>
      <c r="E195" s="246"/>
      <c r="F195" s="246"/>
      <c r="G195" s="246"/>
      <c r="H195" s="246"/>
      <c r="I195" s="246"/>
    </row>
    <row r="196" spans="2:9">
      <c r="B196" s="246"/>
      <c r="C196" s="246"/>
      <c r="D196" s="246"/>
      <c r="E196" s="246"/>
      <c r="F196" s="246"/>
      <c r="G196" s="246"/>
      <c r="H196" s="246"/>
      <c r="I196" s="246"/>
    </row>
    <row r="197" spans="2:9">
      <c r="B197" s="246"/>
      <c r="C197" s="246"/>
      <c r="D197" s="246"/>
      <c r="E197" s="246"/>
      <c r="F197" s="246"/>
      <c r="G197" s="246"/>
      <c r="H197" s="246"/>
      <c r="I197" s="246"/>
    </row>
    <row r="198" spans="2:9">
      <c r="B198" s="246"/>
      <c r="C198" s="246"/>
      <c r="D198" s="246"/>
      <c r="E198" s="246"/>
      <c r="F198" s="246"/>
      <c r="G198" s="246"/>
      <c r="H198" s="246"/>
      <c r="I198" s="246"/>
    </row>
    <row r="199" spans="2:9">
      <c r="B199" s="246"/>
      <c r="C199" s="246"/>
      <c r="D199" s="246"/>
      <c r="E199" s="246"/>
      <c r="F199" s="246"/>
      <c r="G199" s="246"/>
      <c r="H199" s="246"/>
      <c r="I199" s="246"/>
    </row>
    <row r="200" spans="2:9">
      <c r="B200" s="246"/>
      <c r="C200" s="246"/>
      <c r="D200" s="246"/>
      <c r="E200" s="246"/>
      <c r="F200" s="246"/>
      <c r="G200" s="246"/>
      <c r="H200" s="246"/>
      <c r="I200" s="246"/>
    </row>
    <row r="201" spans="2:9">
      <c r="B201" s="246"/>
      <c r="C201" s="246"/>
      <c r="D201" s="246"/>
      <c r="E201" s="246"/>
      <c r="F201" s="246"/>
      <c r="G201" s="246"/>
      <c r="H201" s="246"/>
      <c r="I201" s="246"/>
    </row>
    <row r="202" spans="2:9">
      <c r="B202" s="246"/>
      <c r="C202" s="246"/>
      <c r="D202" s="246"/>
      <c r="E202" s="246"/>
      <c r="F202" s="246"/>
      <c r="G202" s="246"/>
      <c r="H202" s="246"/>
      <c r="I202" s="246"/>
    </row>
    <row r="203" spans="2:9">
      <c r="B203" s="246"/>
      <c r="C203" s="246"/>
      <c r="D203" s="246"/>
      <c r="E203" s="246"/>
      <c r="F203" s="246"/>
      <c r="G203" s="246"/>
      <c r="H203" s="246"/>
      <c r="I203" s="246"/>
    </row>
    <row r="204" spans="2:9">
      <c r="B204" s="246"/>
      <c r="C204" s="246"/>
      <c r="D204" s="246"/>
      <c r="E204" s="246"/>
      <c r="F204" s="246"/>
      <c r="G204" s="246"/>
      <c r="H204" s="246"/>
      <c r="I204" s="246"/>
    </row>
    <row r="205" spans="2:9">
      <c r="B205" s="246"/>
      <c r="C205" s="246"/>
      <c r="D205" s="246"/>
      <c r="E205" s="246"/>
      <c r="F205" s="246"/>
      <c r="G205" s="246"/>
      <c r="H205" s="246"/>
      <c r="I205" s="246"/>
    </row>
    <row r="206" spans="2:9">
      <c r="B206" s="246"/>
      <c r="C206" s="246"/>
      <c r="D206" s="246"/>
      <c r="E206" s="246"/>
      <c r="F206" s="246"/>
      <c r="G206" s="246"/>
      <c r="H206" s="246"/>
      <c r="I206" s="246"/>
    </row>
    <row r="207" spans="2:9">
      <c r="B207" s="246"/>
      <c r="C207" s="246"/>
      <c r="D207" s="246"/>
      <c r="E207" s="246"/>
      <c r="F207" s="246"/>
      <c r="G207" s="246"/>
      <c r="H207" s="246"/>
      <c r="I207" s="246"/>
    </row>
    <row r="208" spans="2:9">
      <c r="B208" s="246"/>
      <c r="C208" s="246"/>
      <c r="D208" s="246"/>
      <c r="E208" s="246"/>
      <c r="F208" s="246"/>
      <c r="G208" s="246"/>
      <c r="H208" s="246"/>
      <c r="I208" s="246"/>
    </row>
    <row r="209" spans="2:9">
      <c r="B209" s="246"/>
      <c r="C209" s="246"/>
      <c r="D209" s="246"/>
      <c r="E209" s="246"/>
      <c r="F209" s="246"/>
      <c r="G209" s="246"/>
      <c r="H209" s="246"/>
      <c r="I209" s="246"/>
    </row>
    <row r="210" spans="2:9">
      <c r="B210" s="246"/>
      <c r="C210" s="246"/>
      <c r="D210" s="246"/>
      <c r="E210" s="246"/>
      <c r="F210" s="246"/>
      <c r="G210" s="246"/>
      <c r="H210" s="246"/>
      <c r="I210" s="246"/>
    </row>
    <row r="211" spans="2:9">
      <c r="B211" s="246"/>
      <c r="C211" s="246"/>
      <c r="D211" s="246"/>
      <c r="E211" s="246"/>
      <c r="F211" s="246"/>
      <c r="G211" s="246"/>
      <c r="H211" s="246"/>
      <c r="I211" s="246"/>
    </row>
    <row r="212" spans="2:9">
      <c r="B212" s="246"/>
      <c r="C212" s="246"/>
      <c r="D212" s="246"/>
      <c r="E212" s="246"/>
      <c r="F212" s="246"/>
      <c r="G212" s="246"/>
      <c r="H212" s="246"/>
      <c r="I212" s="246"/>
    </row>
    <row r="213" spans="2:9">
      <c r="B213" s="246"/>
      <c r="C213" s="246"/>
      <c r="D213" s="246"/>
      <c r="E213" s="246"/>
      <c r="F213" s="246"/>
      <c r="G213" s="246"/>
      <c r="H213" s="246"/>
      <c r="I213" s="246"/>
    </row>
    <row r="214" spans="2:9">
      <c r="B214" s="246"/>
      <c r="C214" s="246"/>
      <c r="D214" s="246"/>
      <c r="E214" s="246"/>
      <c r="F214" s="246"/>
      <c r="G214" s="246"/>
      <c r="H214" s="246"/>
      <c r="I214" s="246"/>
    </row>
    <row r="215" spans="2:9">
      <c r="B215" s="246"/>
      <c r="C215" s="246"/>
      <c r="D215" s="246"/>
      <c r="E215" s="246"/>
      <c r="F215" s="246"/>
      <c r="G215" s="246"/>
      <c r="H215" s="246"/>
      <c r="I215" s="246"/>
    </row>
    <row r="216" spans="2:9">
      <c r="B216" s="246"/>
      <c r="C216" s="246"/>
      <c r="D216" s="246"/>
      <c r="E216" s="246"/>
      <c r="F216" s="246"/>
      <c r="G216" s="246"/>
      <c r="H216" s="246"/>
      <c r="I216" s="246"/>
    </row>
    <row r="217" spans="2:9">
      <c r="B217" s="246"/>
      <c r="C217" s="246"/>
      <c r="D217" s="246"/>
      <c r="E217" s="246"/>
      <c r="F217" s="246"/>
      <c r="G217" s="246"/>
      <c r="H217" s="246"/>
      <c r="I217" s="246"/>
    </row>
    <row r="218" spans="2:9">
      <c r="B218" s="246"/>
      <c r="C218" s="246"/>
      <c r="D218" s="246"/>
      <c r="E218" s="246"/>
      <c r="F218" s="246"/>
      <c r="G218" s="246"/>
      <c r="H218" s="246"/>
      <c r="I218" s="246"/>
    </row>
    <row r="219" spans="2:9">
      <c r="B219" s="246"/>
      <c r="C219" s="246"/>
      <c r="D219" s="246"/>
      <c r="E219" s="246"/>
      <c r="F219" s="246"/>
      <c r="G219" s="246"/>
      <c r="H219" s="246"/>
      <c r="I219" s="246"/>
    </row>
    <row r="220" spans="2:9">
      <c r="B220" s="246"/>
      <c r="C220" s="246"/>
      <c r="D220" s="246"/>
      <c r="E220" s="246"/>
      <c r="F220" s="246"/>
      <c r="G220" s="246"/>
      <c r="H220" s="246"/>
      <c r="I220" s="246"/>
    </row>
    <row r="221" spans="2:9">
      <c r="B221" s="246"/>
      <c r="C221" s="246"/>
      <c r="D221" s="246"/>
      <c r="E221" s="246"/>
      <c r="F221" s="246"/>
      <c r="G221" s="246"/>
      <c r="H221" s="246"/>
      <c r="I221" s="246"/>
    </row>
    <row r="222" spans="2:9">
      <c r="B222" s="246"/>
      <c r="C222" s="246"/>
      <c r="D222" s="246"/>
      <c r="E222" s="246"/>
      <c r="F222" s="246"/>
      <c r="G222" s="246"/>
      <c r="H222" s="246"/>
      <c r="I222" s="246"/>
    </row>
    <row r="223" spans="2:9">
      <c r="B223" s="246"/>
      <c r="C223" s="246"/>
      <c r="D223" s="246"/>
      <c r="E223" s="246"/>
      <c r="F223" s="246"/>
      <c r="G223" s="246"/>
      <c r="H223" s="246"/>
      <c r="I223" s="246"/>
    </row>
    <row r="224" spans="2:9">
      <c r="B224" s="246"/>
      <c r="C224" s="246"/>
      <c r="D224" s="246"/>
      <c r="E224" s="246"/>
      <c r="F224" s="246"/>
      <c r="G224" s="246"/>
      <c r="H224" s="246"/>
      <c r="I224" s="246"/>
    </row>
    <row r="225" spans="2:9">
      <c r="B225" s="246"/>
      <c r="C225" s="246"/>
      <c r="D225" s="246"/>
      <c r="E225" s="246"/>
      <c r="F225" s="246"/>
      <c r="G225" s="246"/>
      <c r="H225" s="246"/>
      <c r="I225" s="246"/>
    </row>
    <row r="226" spans="2:9">
      <c r="B226" s="246"/>
      <c r="C226" s="246"/>
      <c r="D226" s="246"/>
      <c r="E226" s="246"/>
      <c r="F226" s="246"/>
      <c r="G226" s="246"/>
      <c r="H226" s="246"/>
      <c r="I226" s="246"/>
    </row>
    <row r="227" spans="2:9">
      <c r="B227" s="246"/>
      <c r="C227" s="246"/>
      <c r="D227" s="246"/>
      <c r="E227" s="246"/>
      <c r="F227" s="246"/>
      <c r="G227" s="246"/>
      <c r="H227" s="246"/>
      <c r="I227" s="246"/>
    </row>
    <row r="228" spans="2:9">
      <c r="B228" s="246"/>
      <c r="C228" s="246"/>
      <c r="D228" s="246"/>
      <c r="E228" s="246"/>
      <c r="F228" s="246"/>
      <c r="G228" s="246"/>
      <c r="H228" s="246"/>
      <c r="I228" s="246"/>
    </row>
    <row r="229" spans="2:9">
      <c r="B229" s="246"/>
      <c r="C229" s="246"/>
      <c r="D229" s="246"/>
      <c r="E229" s="246"/>
      <c r="F229" s="246"/>
      <c r="G229" s="246"/>
      <c r="H229" s="246"/>
      <c r="I229" s="246"/>
    </row>
    <row r="230" spans="2:9">
      <c r="B230" s="246"/>
      <c r="C230" s="246"/>
      <c r="D230" s="246"/>
      <c r="E230" s="246"/>
      <c r="F230" s="246"/>
      <c r="G230" s="246"/>
      <c r="H230" s="246"/>
      <c r="I230" s="246"/>
    </row>
    <row r="231" spans="2:9">
      <c r="B231" s="246"/>
      <c r="C231" s="246"/>
      <c r="D231" s="246"/>
      <c r="E231" s="246"/>
      <c r="F231" s="246"/>
      <c r="G231" s="246"/>
      <c r="H231" s="246"/>
      <c r="I231" s="246"/>
    </row>
    <row r="232" spans="2:9">
      <c r="B232" s="246"/>
      <c r="C232" s="246"/>
      <c r="D232" s="246"/>
      <c r="E232" s="246"/>
      <c r="F232" s="246"/>
      <c r="G232" s="246"/>
      <c r="H232" s="246"/>
      <c r="I232" s="246"/>
    </row>
    <row r="233" spans="2:9">
      <c r="B233" s="246"/>
      <c r="C233" s="246"/>
      <c r="D233" s="246"/>
      <c r="E233" s="246"/>
      <c r="F233" s="246"/>
      <c r="G233" s="246"/>
      <c r="H233" s="246"/>
      <c r="I233" s="246"/>
    </row>
    <row r="234" spans="2:9">
      <c r="B234" s="246"/>
      <c r="C234" s="246"/>
      <c r="D234" s="246"/>
      <c r="E234" s="246"/>
      <c r="F234" s="246"/>
      <c r="G234" s="246"/>
      <c r="H234" s="246"/>
      <c r="I234" s="246"/>
    </row>
    <row r="235" spans="2:9">
      <c r="B235" s="246"/>
      <c r="C235" s="246"/>
      <c r="D235" s="246"/>
      <c r="E235" s="246"/>
      <c r="F235" s="246"/>
      <c r="G235" s="246"/>
      <c r="H235" s="246"/>
      <c r="I235" s="246"/>
    </row>
    <row r="236" spans="2:9">
      <c r="B236" s="246"/>
      <c r="C236" s="246"/>
      <c r="D236" s="246"/>
      <c r="E236" s="246"/>
      <c r="F236" s="246"/>
      <c r="G236" s="246"/>
      <c r="H236" s="246"/>
      <c r="I236" s="246"/>
    </row>
    <row r="237" spans="2:9">
      <c r="B237" s="246"/>
      <c r="C237" s="246"/>
      <c r="D237" s="246"/>
      <c r="E237" s="246"/>
      <c r="F237" s="246"/>
      <c r="G237" s="246"/>
      <c r="H237" s="246"/>
      <c r="I237" s="246"/>
    </row>
    <row r="238" spans="2:9">
      <c r="B238" s="246"/>
      <c r="C238" s="246"/>
      <c r="D238" s="246"/>
      <c r="E238" s="246"/>
      <c r="F238" s="246"/>
      <c r="G238" s="246"/>
      <c r="H238" s="246"/>
      <c r="I238" s="246"/>
    </row>
    <row r="239" spans="2:9">
      <c r="B239" s="246"/>
      <c r="C239" s="246"/>
      <c r="D239" s="246"/>
      <c r="E239" s="246"/>
      <c r="F239" s="246"/>
      <c r="G239" s="246"/>
      <c r="H239" s="246"/>
      <c r="I239" s="246"/>
    </row>
    <row r="240" spans="2:9">
      <c r="B240" s="246"/>
      <c r="C240" s="246"/>
      <c r="D240" s="246"/>
      <c r="E240" s="246"/>
      <c r="F240" s="246"/>
      <c r="G240" s="246"/>
      <c r="H240" s="246"/>
      <c r="I240" s="246"/>
    </row>
    <row r="241" spans="2:9">
      <c r="B241" s="246"/>
      <c r="C241" s="246"/>
      <c r="D241" s="246"/>
      <c r="E241" s="246"/>
      <c r="F241" s="246"/>
      <c r="G241" s="246"/>
      <c r="H241" s="246"/>
      <c r="I241" s="246"/>
    </row>
    <row r="242" spans="2:9">
      <c r="B242" s="246"/>
      <c r="C242" s="246"/>
      <c r="D242" s="246"/>
      <c r="E242" s="246"/>
      <c r="F242" s="246"/>
      <c r="G242" s="246"/>
      <c r="H242" s="246"/>
      <c r="I242" s="246"/>
    </row>
    <row r="243" spans="2:9">
      <c r="B243" s="246"/>
      <c r="C243" s="246"/>
      <c r="D243" s="246"/>
      <c r="E243" s="246"/>
      <c r="F243" s="246"/>
      <c r="G243" s="246"/>
      <c r="H243" s="246"/>
      <c r="I243" s="246"/>
    </row>
    <row r="244" spans="2:9">
      <c r="B244" s="246"/>
      <c r="C244" s="246"/>
      <c r="D244" s="246"/>
      <c r="E244" s="246"/>
      <c r="F244" s="246"/>
      <c r="G244" s="246"/>
      <c r="H244" s="246"/>
      <c r="I244" s="246"/>
    </row>
    <row r="245" spans="2:9">
      <c r="B245" s="246"/>
      <c r="C245" s="246"/>
      <c r="D245" s="246"/>
      <c r="E245" s="246"/>
      <c r="F245" s="246"/>
      <c r="G245" s="246"/>
      <c r="H245" s="246"/>
      <c r="I245" s="246"/>
    </row>
    <row r="246" spans="2:9">
      <c r="B246" s="246"/>
      <c r="C246" s="246"/>
      <c r="D246" s="246"/>
      <c r="E246" s="246"/>
      <c r="F246" s="246"/>
      <c r="G246" s="246"/>
      <c r="H246" s="246"/>
      <c r="I246" s="246"/>
    </row>
    <row r="247" spans="2:9">
      <c r="B247" s="246"/>
      <c r="C247" s="246"/>
      <c r="D247" s="246"/>
      <c r="E247" s="246"/>
      <c r="F247" s="246"/>
      <c r="G247" s="246"/>
      <c r="H247" s="246"/>
      <c r="I247" s="246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baseColWidth="10" defaultColWidth="9.1640625" defaultRowHeight="14"/>
  <cols>
    <col min="1" max="1" width="77.33203125" style="9" bestFit="1" customWidth="1"/>
    <col min="2" max="2" width="20" style="9" customWidth="1"/>
    <col min="3" max="3" width="20.83203125" style="9" customWidth="1"/>
    <col min="4" max="4" width="11.5" style="9" bestFit="1" customWidth="1"/>
    <col min="5" max="16384" width="9.1640625" style="9"/>
  </cols>
  <sheetData>
    <row r="2" spans="1:19" ht="54.75" customHeight="1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28.02.2022 
(за видами відсоткових ставок)</v>
      </c>
      <c r="B2" s="3"/>
      <c r="C2" s="3"/>
      <c r="D2" s="3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>
      <c r="A3" s="2"/>
      <c r="B3" s="2"/>
      <c r="C3" s="2"/>
      <c r="D3" s="2"/>
    </row>
    <row r="4" spans="1:19" s="82" customFormat="1">
      <c r="D4" s="82" t="str">
        <f>VALVAL</f>
        <v>млрд. одиниць</v>
      </c>
    </row>
    <row r="5" spans="1:19" s="154" customFormat="1">
      <c r="A5" s="93"/>
      <c r="B5" s="235" t="s">
        <v>159</v>
      </c>
      <c r="C5" s="235" t="s">
        <v>162</v>
      </c>
      <c r="D5" s="235" t="s">
        <v>180</v>
      </c>
    </row>
    <row r="6" spans="1:19" s="99" customFormat="1" ht="16">
      <c r="A6" s="33" t="s">
        <v>144</v>
      </c>
      <c r="B6" s="156">
        <f>SUM(B$7+ B$8)</f>
        <v>93.320295901530002</v>
      </c>
      <c r="C6" s="156">
        <f>SUM(C$7+ C$8)</f>
        <v>2730.0759245751401</v>
      </c>
      <c r="D6" s="96">
        <f>SUM(D$7+ D$8)</f>
        <v>1</v>
      </c>
    </row>
    <row r="7" spans="1:19" s="26" customFormat="1" ht="15">
      <c r="A7" s="252" t="s">
        <v>44</v>
      </c>
      <c r="B7" s="165">
        <v>29.68167864334</v>
      </c>
      <c r="C7" s="165">
        <v>868.33454054167998</v>
      </c>
      <c r="D7" s="89">
        <v>0.31806200000000001</v>
      </c>
    </row>
    <row r="8" spans="1:19" s="26" customFormat="1" ht="15">
      <c r="A8" s="252" t="s">
        <v>101</v>
      </c>
      <c r="B8" s="165">
        <v>63.638617258190003</v>
      </c>
      <c r="C8" s="165">
        <v>1861.74138403346</v>
      </c>
      <c r="D8" s="89">
        <v>0.68193800000000004</v>
      </c>
    </row>
    <row r="9" spans="1:19">
      <c r="B9" s="142"/>
      <c r="C9" s="142"/>
      <c r="D9" s="142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</row>
    <row r="10" spans="1:19">
      <c r="B10" s="142"/>
      <c r="C10" s="142"/>
      <c r="D10" s="142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</row>
    <row r="11" spans="1:19">
      <c r="B11" s="142"/>
      <c r="C11" s="142"/>
      <c r="D11" s="142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</row>
    <row r="12" spans="1:19">
      <c r="B12" s="246"/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9"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</row>
    <row r="14" spans="1:19"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</row>
    <row r="15" spans="1:19"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</row>
    <row r="16" spans="1:19"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</row>
    <row r="17" spans="2:17">
      <c r="B17" s="246"/>
      <c r="C17" s="246"/>
      <c r="D17" s="246"/>
      <c r="E17" s="246"/>
      <c r="F17" s="246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</row>
    <row r="18" spans="2:17"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</row>
    <row r="19" spans="2:17"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</row>
    <row r="20" spans="2:17"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</row>
    <row r="21" spans="2:17"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</row>
    <row r="22" spans="2:17"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</row>
    <row r="23" spans="2:17">
      <c r="B23" s="246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2:17"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2:17"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</row>
    <row r="26" spans="2:17"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2:17"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2:17">
      <c r="B28" s="246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</row>
    <row r="29" spans="2:17"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2:17"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</row>
    <row r="31" spans="2:17"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</row>
    <row r="32" spans="2:17"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</row>
    <row r="33" spans="2:17"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2:17"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2:17"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2:17"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2:17"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2:17"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2:17"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</row>
    <row r="40" spans="2:17"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</row>
    <row r="41" spans="2:17"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2:17"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2:17"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2:17"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2:17"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2:17"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2:17"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2:17"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</row>
    <row r="49" spans="2:17"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</row>
    <row r="50" spans="2:17"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2:17"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</row>
    <row r="52" spans="2:17"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</row>
    <row r="53" spans="2:17"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2:17"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2:17"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2:17"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2:17"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2:17"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2:17"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2:17"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2:17"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2:17"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2:17"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2:17"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2:17">
      <c r="B65" s="246"/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2:17"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2:17"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2:17"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2:17"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2:17"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2:17"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2:17">
      <c r="B72" s="246"/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2:17">
      <c r="B73" s="246"/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2:17"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2:17">
      <c r="B75" s="246"/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2:17"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2:17"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2:17">
      <c r="B78" s="246"/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2:17"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2:17"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2:17">
      <c r="B81" s="246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2:17"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2:17">
      <c r="B83" s="246"/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2:17"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2:17">
      <c r="B85" s="246"/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2:17">
      <c r="B86" s="246"/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2:17"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2:17"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2:17">
      <c r="B89" s="246"/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2:17">
      <c r="B90" s="246"/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2:17">
      <c r="B91" s="246"/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2:17"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2:17">
      <c r="B93" s="246"/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2:17">
      <c r="B94" s="246"/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2:17">
      <c r="B95" s="246"/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2:17">
      <c r="B96" s="246"/>
      <c r="C96" s="246"/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2:17">
      <c r="B97" s="246"/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2:17">
      <c r="B98" s="246"/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2:17">
      <c r="B99" s="246"/>
      <c r="C99" s="246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2:17">
      <c r="B100" s="246"/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2:17">
      <c r="B101" s="246"/>
      <c r="C101" s="246"/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2:17">
      <c r="B102" s="246"/>
      <c r="C102" s="246"/>
      <c r="D102" s="246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2:17">
      <c r="B103" s="246"/>
      <c r="C103" s="246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2:17">
      <c r="B104" s="246"/>
      <c r="C104" s="246"/>
      <c r="D104" s="246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2:17">
      <c r="B105" s="246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2:17">
      <c r="B106" s="246"/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2:17">
      <c r="B107" s="246"/>
      <c r="C107" s="246"/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2:17">
      <c r="B108" s="246"/>
      <c r="C108" s="246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2:17">
      <c r="B109" s="246"/>
      <c r="C109" s="246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2:17">
      <c r="B110" s="246"/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2:17">
      <c r="B111" s="246"/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2:17"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2:17"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2:17"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2:17">
      <c r="B115" s="246"/>
      <c r="C115" s="246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2:17">
      <c r="B116" s="246"/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2:17">
      <c r="B117" s="246"/>
      <c r="C117" s="246"/>
      <c r="D117" s="246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2:17">
      <c r="B118" s="246"/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2:17">
      <c r="B119" s="246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2:17">
      <c r="B120" s="246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2:17">
      <c r="B121" s="246"/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2:17">
      <c r="B122" s="246"/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2:17">
      <c r="B123" s="246"/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2:17">
      <c r="B124" s="246"/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2:17"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</row>
    <row r="126" spans="2:17"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</row>
    <row r="127" spans="2:17">
      <c r="B127" s="246"/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</row>
    <row r="128" spans="2:17">
      <c r="B128" s="246"/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246"/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246"/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246"/>
      <c r="C133" s="246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246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246"/>
      <c r="C136" s="246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246"/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246"/>
      <c r="C138" s="246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246"/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246"/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246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246"/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246"/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246"/>
      <c r="C145" s="246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246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246"/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246"/>
      <c r="C148" s="246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246"/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246"/>
      <c r="C150" s="246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246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246"/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246"/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246"/>
      <c r="C155" s="246"/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246"/>
      <c r="C156" s="246"/>
      <c r="D156" s="246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246"/>
      <c r="C157" s="246"/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246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246"/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246"/>
      <c r="C160" s="246"/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246"/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246"/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246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246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246"/>
      <c r="C166" s="246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246"/>
      <c r="C167" s="246"/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246"/>
      <c r="C168" s="246"/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</row>
    <row r="169" spans="2:17">
      <c r="B169" s="246"/>
      <c r="C169" s="246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</row>
    <row r="170" spans="2:17">
      <c r="B170" s="246"/>
      <c r="C170" s="246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</row>
    <row r="171" spans="2:17">
      <c r="B171" s="246"/>
      <c r="C171" s="246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</row>
    <row r="172" spans="2:17">
      <c r="B172" s="246"/>
      <c r="C172" s="246"/>
      <c r="D172" s="246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</row>
    <row r="173" spans="2:17">
      <c r="B173" s="246"/>
      <c r="C173" s="246"/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</row>
    <row r="174" spans="2:17">
      <c r="B174" s="246"/>
      <c r="C174" s="246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</row>
    <row r="175" spans="2:17">
      <c r="B175" s="246"/>
      <c r="C175" s="246"/>
      <c r="D175" s="246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</row>
    <row r="176" spans="2:17">
      <c r="B176" s="246"/>
      <c r="C176" s="246"/>
      <c r="D176" s="246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</row>
    <row r="177" spans="2:17">
      <c r="B177" s="246"/>
      <c r="C177" s="246"/>
      <c r="D177" s="246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</row>
    <row r="178" spans="2:17">
      <c r="B178" s="246"/>
      <c r="C178" s="246"/>
      <c r="D178" s="246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</row>
    <row r="179" spans="2:17">
      <c r="B179" s="246"/>
      <c r="C179" s="246"/>
      <c r="D179" s="246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</row>
    <row r="180" spans="2:17">
      <c r="B180" s="246"/>
      <c r="C180" s="246"/>
      <c r="D180" s="246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</row>
    <row r="181" spans="2:17">
      <c r="B181" s="246"/>
      <c r="C181" s="246"/>
      <c r="D181" s="246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</row>
    <row r="182" spans="2:17">
      <c r="B182" s="246"/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</row>
    <row r="183" spans="2:17">
      <c r="B183" s="246"/>
      <c r="C183" s="246"/>
      <c r="D183" s="246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</row>
    <row r="184" spans="2:17">
      <c r="B184" s="246"/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</row>
    <row r="185" spans="2:17">
      <c r="B185" s="246"/>
      <c r="C185" s="246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</row>
    <row r="186" spans="2:17">
      <c r="B186" s="246"/>
      <c r="C186" s="246"/>
      <c r="D186" s="246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</row>
    <row r="187" spans="2:17">
      <c r="B187" s="246"/>
      <c r="C187" s="246"/>
      <c r="D187" s="246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</row>
    <row r="188" spans="2:17">
      <c r="B188" s="246"/>
      <c r="C188" s="246"/>
      <c r="D188" s="246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</row>
    <row r="189" spans="2:17">
      <c r="B189" s="246"/>
      <c r="C189" s="246"/>
      <c r="D189" s="246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</row>
    <row r="190" spans="2:17">
      <c r="B190" s="246"/>
      <c r="C190" s="246"/>
      <c r="D190" s="246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</row>
    <row r="191" spans="2:17">
      <c r="B191" s="246"/>
      <c r="C191" s="246"/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</row>
    <row r="192" spans="2:17">
      <c r="B192" s="246"/>
      <c r="C192" s="246"/>
      <c r="D192" s="246"/>
      <c r="E192" s="246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</row>
    <row r="193" spans="2:17">
      <c r="B193" s="246"/>
      <c r="C193" s="246"/>
      <c r="D193" s="246"/>
      <c r="E193" s="246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</row>
    <row r="194" spans="2:17">
      <c r="B194" s="246"/>
      <c r="C194" s="246"/>
      <c r="D194" s="246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</row>
    <row r="195" spans="2:17">
      <c r="B195" s="246"/>
      <c r="C195" s="246"/>
      <c r="D195" s="246"/>
      <c r="E195" s="246"/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</row>
    <row r="196" spans="2:17">
      <c r="B196" s="246"/>
      <c r="C196" s="246"/>
      <c r="D196" s="246"/>
      <c r="E196" s="246"/>
      <c r="F196" s="246"/>
      <c r="G196" s="246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</row>
    <row r="197" spans="2:17">
      <c r="B197" s="246"/>
      <c r="C197" s="246"/>
      <c r="D197" s="246"/>
      <c r="E197" s="246"/>
      <c r="F197" s="246"/>
      <c r="G197" s="246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</row>
    <row r="198" spans="2:17">
      <c r="B198" s="246"/>
      <c r="C198" s="246"/>
      <c r="D198" s="246"/>
      <c r="E198" s="246"/>
      <c r="F198" s="246"/>
      <c r="G198" s="246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</row>
    <row r="199" spans="2:17">
      <c r="B199" s="246"/>
      <c r="C199" s="246"/>
      <c r="D199" s="246"/>
      <c r="E199" s="246"/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</row>
    <row r="200" spans="2:17">
      <c r="B200" s="246"/>
      <c r="C200" s="246"/>
      <c r="D200" s="246"/>
      <c r="E200" s="246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</row>
    <row r="201" spans="2:17">
      <c r="B201" s="246"/>
      <c r="C201" s="246"/>
      <c r="D201" s="246"/>
      <c r="E201" s="246"/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</row>
    <row r="202" spans="2:17">
      <c r="B202" s="246"/>
      <c r="C202" s="246"/>
      <c r="D202" s="246"/>
      <c r="E202" s="246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</row>
    <row r="203" spans="2:17">
      <c r="B203" s="246"/>
      <c r="C203" s="246"/>
      <c r="D203" s="246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</row>
    <row r="204" spans="2:17">
      <c r="B204" s="246"/>
      <c r="C204" s="246"/>
      <c r="D204" s="246"/>
      <c r="E204" s="246"/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</row>
    <row r="205" spans="2:17">
      <c r="B205" s="246"/>
      <c r="C205" s="246"/>
      <c r="D205" s="246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</row>
    <row r="206" spans="2:17">
      <c r="B206" s="246"/>
      <c r="C206" s="246"/>
      <c r="D206" s="246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</row>
    <row r="207" spans="2:17">
      <c r="B207" s="246"/>
      <c r="C207" s="246"/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</row>
    <row r="208" spans="2:17">
      <c r="B208" s="246"/>
      <c r="C208" s="246"/>
      <c r="D208" s="246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</row>
    <row r="209" spans="2:17">
      <c r="B209" s="246"/>
      <c r="C209" s="246"/>
      <c r="D209" s="246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</row>
    <row r="210" spans="2:17">
      <c r="B210" s="246"/>
      <c r="C210" s="246"/>
      <c r="D210" s="246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</row>
    <row r="211" spans="2:17">
      <c r="B211" s="246"/>
      <c r="C211" s="246"/>
      <c r="D211" s="246"/>
      <c r="E211" s="246"/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</row>
    <row r="212" spans="2:17">
      <c r="B212" s="246"/>
      <c r="C212" s="246"/>
      <c r="D212" s="246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</row>
    <row r="213" spans="2:17">
      <c r="B213" s="246"/>
      <c r="C213" s="246"/>
      <c r="D213" s="246"/>
      <c r="E213" s="246"/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</row>
    <row r="214" spans="2:17">
      <c r="B214" s="246"/>
      <c r="C214" s="246"/>
      <c r="D214" s="246"/>
      <c r="E214" s="246"/>
      <c r="F214" s="246"/>
      <c r="G214" s="246"/>
      <c r="H214" s="246"/>
      <c r="I214" s="246"/>
      <c r="J214" s="246"/>
      <c r="K214" s="246"/>
      <c r="L214" s="246"/>
      <c r="M214" s="246"/>
      <c r="N214" s="246"/>
      <c r="O214" s="246"/>
      <c r="P214" s="246"/>
      <c r="Q214" s="246"/>
    </row>
    <row r="215" spans="2:17">
      <c r="B215" s="246"/>
      <c r="C215" s="246"/>
      <c r="D215" s="246"/>
      <c r="E215" s="246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</row>
    <row r="216" spans="2:17">
      <c r="B216" s="246"/>
      <c r="C216" s="246"/>
      <c r="D216" s="246"/>
      <c r="E216" s="246"/>
      <c r="F216" s="246"/>
      <c r="G216" s="246"/>
      <c r="H216" s="246"/>
      <c r="I216" s="246"/>
      <c r="J216" s="246"/>
      <c r="K216" s="246"/>
      <c r="L216" s="246"/>
      <c r="M216" s="246"/>
      <c r="N216" s="246"/>
      <c r="O216" s="246"/>
      <c r="P216" s="246"/>
      <c r="Q216" s="246"/>
    </row>
    <row r="217" spans="2:17">
      <c r="B217" s="246"/>
      <c r="C217" s="246"/>
      <c r="D217" s="246"/>
      <c r="E217" s="246"/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</row>
    <row r="218" spans="2:17">
      <c r="B218" s="246"/>
      <c r="C218" s="246"/>
      <c r="D218" s="246"/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</row>
    <row r="219" spans="2:17">
      <c r="B219" s="246"/>
      <c r="C219" s="246"/>
      <c r="D219" s="246"/>
      <c r="E219" s="246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</row>
    <row r="220" spans="2:17">
      <c r="B220" s="246"/>
      <c r="C220" s="246"/>
      <c r="D220" s="246"/>
      <c r="E220" s="246"/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</row>
    <row r="221" spans="2:17">
      <c r="B221" s="246"/>
      <c r="C221" s="246"/>
      <c r="D221" s="246"/>
      <c r="E221" s="246"/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</row>
    <row r="222" spans="2:17">
      <c r="B222" s="246"/>
      <c r="C222" s="246"/>
      <c r="D222" s="246"/>
      <c r="E222" s="246"/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</row>
    <row r="223" spans="2:17">
      <c r="B223" s="246"/>
      <c r="C223" s="246"/>
      <c r="D223" s="246"/>
      <c r="E223" s="246"/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</row>
    <row r="224" spans="2:17">
      <c r="B224" s="246"/>
      <c r="C224" s="246"/>
      <c r="D224" s="246"/>
      <c r="E224" s="246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</row>
    <row r="225" spans="2:17">
      <c r="B225" s="246"/>
      <c r="C225" s="246"/>
      <c r="D225" s="246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</row>
    <row r="226" spans="2:17">
      <c r="B226" s="246"/>
      <c r="C226" s="246"/>
      <c r="D226" s="246"/>
      <c r="E226" s="246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</row>
    <row r="227" spans="2:17">
      <c r="B227" s="246"/>
      <c r="C227" s="246"/>
      <c r="D227" s="246"/>
      <c r="E227" s="246"/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</row>
    <row r="228" spans="2:17">
      <c r="B228" s="246"/>
      <c r="C228" s="246"/>
      <c r="D228" s="246"/>
      <c r="E228" s="246"/>
      <c r="F228" s="246"/>
      <c r="G228" s="246"/>
      <c r="H228" s="246"/>
      <c r="I228" s="246"/>
      <c r="J228" s="246"/>
      <c r="K228" s="246"/>
      <c r="L228" s="246"/>
      <c r="M228" s="246"/>
      <c r="N228" s="246"/>
      <c r="O228" s="246"/>
      <c r="P228" s="246"/>
      <c r="Q228" s="246"/>
    </row>
    <row r="229" spans="2:17">
      <c r="B229" s="246"/>
      <c r="C229" s="246"/>
      <c r="D229" s="246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</row>
    <row r="230" spans="2:17">
      <c r="B230" s="246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</row>
    <row r="231" spans="2:17">
      <c r="B231" s="246"/>
      <c r="C231" s="246"/>
      <c r="D231" s="246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</row>
    <row r="232" spans="2:17">
      <c r="B232" s="246"/>
      <c r="C232" s="246"/>
      <c r="D232" s="246"/>
      <c r="E232" s="246"/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6"/>
    </row>
    <row r="233" spans="2:17">
      <c r="B233" s="246"/>
      <c r="C233" s="246"/>
      <c r="D233" s="246"/>
      <c r="E233" s="246"/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</row>
    <row r="234" spans="2:17">
      <c r="B234" s="246"/>
      <c r="C234" s="246"/>
      <c r="D234" s="246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</row>
    <row r="235" spans="2:17">
      <c r="B235" s="246"/>
      <c r="C235" s="246"/>
      <c r="D235" s="246"/>
      <c r="E235" s="246"/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</row>
    <row r="236" spans="2:17">
      <c r="B236" s="246"/>
      <c r="C236" s="246"/>
      <c r="D236" s="246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  <c r="Q236" s="246"/>
    </row>
    <row r="237" spans="2:17">
      <c r="B237" s="246"/>
      <c r="C237" s="246"/>
      <c r="D237" s="246"/>
      <c r="E237" s="246"/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  <c r="P237" s="246"/>
      <c r="Q237" s="246"/>
    </row>
    <row r="238" spans="2:17">
      <c r="B238" s="246"/>
      <c r="C238" s="246"/>
      <c r="D238" s="246"/>
      <c r="E238" s="246"/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</row>
    <row r="239" spans="2:17">
      <c r="B239" s="246"/>
      <c r="C239" s="246"/>
      <c r="D239" s="246"/>
      <c r="E239" s="246"/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</row>
    <row r="240" spans="2:17">
      <c r="B240" s="246"/>
      <c r="C240" s="246"/>
      <c r="D240" s="246"/>
      <c r="E240" s="246"/>
      <c r="F240" s="246"/>
      <c r="G240" s="246"/>
      <c r="H240" s="246"/>
      <c r="I240" s="246"/>
      <c r="J240" s="246"/>
      <c r="K240" s="246"/>
      <c r="L240" s="246"/>
      <c r="M240" s="246"/>
      <c r="N240" s="246"/>
      <c r="O240" s="246"/>
      <c r="P240" s="246"/>
      <c r="Q240" s="246"/>
    </row>
    <row r="241" spans="2:17">
      <c r="B241" s="246"/>
      <c r="C241" s="246"/>
      <c r="D241" s="246"/>
      <c r="E241" s="246"/>
      <c r="F241" s="246"/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</row>
    <row r="242" spans="2:17">
      <c r="B242" s="246"/>
      <c r="C242" s="246"/>
      <c r="D242" s="246"/>
      <c r="E242" s="246"/>
      <c r="F242" s="246"/>
      <c r="G242" s="246"/>
      <c r="H242" s="246"/>
      <c r="I242" s="246"/>
      <c r="J242" s="246"/>
      <c r="K242" s="246"/>
      <c r="L242" s="246"/>
      <c r="M242" s="246"/>
      <c r="N242" s="246"/>
      <c r="O242" s="246"/>
      <c r="P242" s="246"/>
      <c r="Q242" s="246"/>
    </row>
    <row r="243" spans="2:17">
      <c r="B243" s="246"/>
      <c r="C243" s="246"/>
      <c r="D243" s="246"/>
      <c r="E243" s="246"/>
      <c r="F243" s="24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</row>
    <row r="244" spans="2:17">
      <c r="B244" s="246"/>
      <c r="C244" s="246"/>
      <c r="D244" s="246"/>
      <c r="E244" s="246"/>
      <c r="F244" s="246"/>
      <c r="G244" s="246"/>
      <c r="H244" s="246"/>
      <c r="I244" s="246"/>
      <c r="J244" s="246"/>
      <c r="K244" s="246"/>
      <c r="L244" s="246"/>
      <c r="M244" s="246"/>
      <c r="N244" s="246"/>
      <c r="O244" s="246"/>
      <c r="P244" s="246"/>
      <c r="Q244" s="246"/>
    </row>
    <row r="245" spans="2:17">
      <c r="B245" s="246"/>
      <c r="C245" s="246"/>
      <c r="D245" s="246"/>
      <c r="E245" s="246"/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</row>
    <row r="246" spans="2:17">
      <c r="B246" s="246"/>
      <c r="C246" s="246"/>
      <c r="D246" s="246"/>
      <c r="E246" s="246"/>
      <c r="F246" s="246"/>
      <c r="G246" s="246"/>
      <c r="H246" s="246"/>
      <c r="I246" s="246"/>
      <c r="J246" s="246"/>
      <c r="K246" s="246"/>
      <c r="L246" s="246"/>
      <c r="M246" s="246"/>
      <c r="N246" s="246"/>
      <c r="O246" s="246"/>
      <c r="P246" s="246"/>
      <c r="Q246" s="246"/>
    </row>
    <row r="247" spans="2:17">
      <c r="B247" s="246"/>
      <c r="C247" s="246"/>
      <c r="D247" s="246"/>
      <c r="E247" s="246"/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baseColWidth="10" defaultColWidth="9.1640625" defaultRowHeight="14" outlineLevelRow="1"/>
  <cols>
    <col min="1" max="1" width="75.5" style="9" bestFit="1" customWidth="1"/>
    <col min="2" max="2" width="18" style="9" customWidth="1"/>
    <col min="3" max="3" width="19.83203125" style="9" customWidth="1"/>
    <col min="4" max="4" width="11.5" style="9" bestFit="1" customWidth="1"/>
    <col min="5" max="16384" width="9.1640625" style="9"/>
  </cols>
  <sheetData>
    <row r="2" spans="1:19" ht="18.75" customHeight="1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28.02.2022</v>
      </c>
      <c r="B2" s="3"/>
      <c r="C2" s="3"/>
      <c r="D2" s="3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19">
      <c r="A3" s="1" t="s">
        <v>84</v>
      </c>
      <c r="B3" s="1"/>
      <c r="C3" s="1"/>
      <c r="D3" s="1"/>
    </row>
    <row r="4" spans="1:19"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</row>
    <row r="5" spans="1:19" s="82" customFormat="1">
      <c r="D5" s="82" t="str">
        <f>VALVAL</f>
        <v>млрд. одиниць</v>
      </c>
    </row>
    <row r="6" spans="1:19" s="154" customFormat="1">
      <c r="A6" s="197"/>
      <c r="B6" s="235" t="s">
        <v>159</v>
      </c>
      <c r="C6" s="235" t="s">
        <v>162</v>
      </c>
      <c r="D6" s="235" t="s">
        <v>180</v>
      </c>
    </row>
    <row r="7" spans="1:19" s="99" customFormat="1" ht="16">
      <c r="A7" s="33" t="s">
        <v>144</v>
      </c>
      <c r="B7" s="128">
        <f>SUM(B$8+ B$9)</f>
        <v>93.320295901530002</v>
      </c>
      <c r="C7" s="128">
        <f>SUM(C$8+ C$9)</f>
        <v>2730.0759245751401</v>
      </c>
      <c r="D7" s="225">
        <f>SUM(D$8+ D$9)</f>
        <v>1</v>
      </c>
    </row>
    <row r="8" spans="1:19" s="26" customFormat="1" ht="15">
      <c r="A8" s="50" t="str">
        <f>SRATE_M!A7</f>
        <v>Борг, по якому сплата відсотків здійснюється за плаваючими процентними ставками</v>
      </c>
      <c r="B8" s="165">
        <f>SRATE_M!B7</f>
        <v>29.68167864334</v>
      </c>
      <c r="C8" s="165">
        <f>SRATE_M!C7</f>
        <v>868.33454054167998</v>
      </c>
      <c r="D8" s="89">
        <f>SRATE_M!D7</f>
        <v>0.31806200000000001</v>
      </c>
    </row>
    <row r="9" spans="1:19" s="26" customFormat="1" ht="15">
      <c r="A9" s="50" t="str">
        <f>SRATE_M!A8</f>
        <v>Борг, по якому сплата відсотків здійснюється за фіксованими процентними ставками</v>
      </c>
      <c r="B9" s="165">
        <f>SRATE_M!B8</f>
        <v>63.638617258190003</v>
      </c>
      <c r="C9" s="165">
        <f>SRATE_M!C8</f>
        <v>1861.74138403346</v>
      </c>
      <c r="D9" s="89">
        <f>SRATE_M!D8</f>
        <v>0.68193800000000004</v>
      </c>
    </row>
    <row r="10" spans="1:19"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</row>
    <row r="11" spans="1:19">
      <c r="A11" s="85" t="s">
        <v>155</v>
      </c>
      <c r="B11" s="246"/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</row>
    <row r="12" spans="1:19">
      <c r="B12" s="246"/>
      <c r="C12" s="246"/>
      <c r="D12" s="82" t="str">
        <f>VALVAL</f>
        <v>млрд. одиниць</v>
      </c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</row>
    <row r="13" spans="1:19" s="6" customFormat="1">
      <c r="A13" s="93"/>
      <c r="B13" s="235" t="s">
        <v>159</v>
      </c>
      <c r="C13" s="235" t="s">
        <v>162</v>
      </c>
      <c r="D13" s="235" t="s">
        <v>180</v>
      </c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</row>
    <row r="14" spans="1:19" s="216" customFormat="1" ht="15">
      <c r="A14" s="132" t="s">
        <v>144</v>
      </c>
      <c r="B14" s="232">
        <f>B$15+B$18</f>
        <v>93.320295901530002</v>
      </c>
      <c r="C14" s="232">
        <f>C$15+C$18</f>
        <v>2730.0759245751401</v>
      </c>
      <c r="D14" s="90">
        <f>D$15+D$18</f>
        <v>1</v>
      </c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</row>
    <row r="15" spans="1:19" s="39" customFormat="1" ht="15">
      <c r="A15" s="207" t="s">
        <v>63</v>
      </c>
      <c r="B15" s="91">
        <f>SUM(B$16:B$17)</f>
        <v>82.246535786510009</v>
      </c>
      <c r="C15" s="91">
        <f>SUM(C$16:C$17)</f>
        <v>2406.1141797857799</v>
      </c>
      <c r="D15" s="240">
        <f>SUM(D$16:D$17)</f>
        <v>0.88133600000000001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9" s="127" customFormat="1" outlineLevel="1">
      <c r="A16" s="221" t="s">
        <v>44</v>
      </c>
      <c r="B16" s="170">
        <v>21.332093849389999</v>
      </c>
      <c r="C16" s="170">
        <v>624.06827235352</v>
      </c>
      <c r="D16" s="111">
        <v>0.22858999999999999</v>
      </c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1:17" s="127" customFormat="1" outlineLevel="1">
      <c r="A17" s="221" t="s">
        <v>101</v>
      </c>
      <c r="B17" s="170">
        <v>60.914441937120003</v>
      </c>
      <c r="C17" s="170">
        <v>1782.04590743226</v>
      </c>
      <c r="D17" s="111">
        <v>0.65274600000000005</v>
      </c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</row>
    <row r="18" spans="1:17" s="39" customFormat="1" ht="15">
      <c r="A18" s="207" t="s">
        <v>12</v>
      </c>
      <c r="B18" s="91">
        <f>SUM(B$19:B$20)</f>
        <v>11.073760115019999</v>
      </c>
      <c r="C18" s="91">
        <f>SUM(C$19:C$20)</f>
        <v>323.96174478936001</v>
      </c>
      <c r="D18" s="240">
        <f>SUM(D$19:D$20)</f>
        <v>0.11866399999999999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s="127" customFormat="1" outlineLevel="1">
      <c r="A19" s="221" t="s">
        <v>44</v>
      </c>
      <c r="B19" s="170">
        <v>8.3495847939499992</v>
      </c>
      <c r="C19" s="170">
        <v>244.26626818816001</v>
      </c>
      <c r="D19" s="111">
        <v>8.9471999999999996E-2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1:17" s="127" customFormat="1" outlineLevel="1">
      <c r="A20" s="221" t="s">
        <v>101</v>
      </c>
      <c r="B20" s="170">
        <v>2.7241753210700002</v>
      </c>
      <c r="C20" s="170">
        <v>79.695476601199999</v>
      </c>
      <c r="D20" s="111">
        <v>2.9191999999999999E-2</v>
      </c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1:17">
      <c r="B21" s="142"/>
      <c r="C21" s="142"/>
      <c r="D21" s="92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</row>
    <row r="22" spans="1:17">
      <c r="B22" s="142"/>
      <c r="C22" s="142"/>
      <c r="D22" s="92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</row>
    <row r="23" spans="1:17">
      <c r="B23" s="142"/>
      <c r="C23" s="142"/>
      <c r="D23" s="92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7">
      <c r="B24" s="142"/>
      <c r="C24" s="142"/>
      <c r="D24" s="92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</row>
    <row r="25" spans="1:17">
      <c r="B25" s="142"/>
      <c r="C25" s="142"/>
      <c r="D25" s="92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</row>
    <row r="26" spans="1:17">
      <c r="B26" s="142"/>
      <c r="C26" s="142"/>
      <c r="D26" s="92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</row>
    <row r="27" spans="1:17">
      <c r="B27" s="142"/>
      <c r="C27" s="142"/>
      <c r="D27" s="92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</row>
    <row r="28" spans="1:17">
      <c r="B28" s="142"/>
      <c r="C28" s="142"/>
      <c r="D28" s="92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</row>
    <row r="29" spans="1:17">
      <c r="B29" s="142"/>
      <c r="C29" s="142"/>
      <c r="D29" s="92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</row>
    <row r="30" spans="1:17">
      <c r="B30" s="142"/>
      <c r="C30" s="142"/>
      <c r="D30" s="92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</row>
    <row r="31" spans="1:17">
      <c r="B31" s="142"/>
      <c r="C31" s="142"/>
      <c r="D31" s="92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</row>
    <row r="32" spans="1:17">
      <c r="B32" s="142"/>
      <c r="C32" s="142"/>
      <c r="D32" s="92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</row>
    <row r="33" spans="2:17">
      <c r="B33" s="142"/>
      <c r="C33" s="142"/>
      <c r="D33" s="92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</row>
    <row r="34" spans="2:17">
      <c r="B34" s="142"/>
      <c r="C34" s="142"/>
      <c r="D34" s="92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</row>
    <row r="35" spans="2:17">
      <c r="B35" s="142"/>
      <c r="C35" s="142"/>
      <c r="D35" s="92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</row>
    <row r="36" spans="2:17">
      <c r="B36" s="142"/>
      <c r="C36" s="142"/>
      <c r="D36" s="92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</row>
    <row r="37" spans="2:17">
      <c r="B37" s="142"/>
      <c r="C37" s="142"/>
      <c r="D37" s="92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  <row r="38" spans="2:17">
      <c r="B38" s="142"/>
      <c r="C38" s="142"/>
      <c r="D38" s="92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</row>
    <row r="39" spans="2:17">
      <c r="B39" s="142"/>
      <c r="C39" s="142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</row>
    <row r="40" spans="2:17"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</row>
    <row r="41" spans="2:17"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</row>
    <row r="42" spans="2:17"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</row>
    <row r="43" spans="2:17"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</row>
    <row r="44" spans="2:17"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</row>
    <row r="45" spans="2:17"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</row>
    <row r="46" spans="2:17"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</row>
    <row r="47" spans="2:17">
      <c r="B47" s="246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</row>
    <row r="48" spans="2:17"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</row>
    <row r="49" spans="2:17"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</row>
    <row r="50" spans="2:17"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</row>
    <row r="51" spans="2:17"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</row>
    <row r="52" spans="2:17">
      <c r="B52" s="246"/>
      <c r="C52" s="246"/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</row>
    <row r="53" spans="2:17">
      <c r="B53" s="246"/>
      <c r="C53" s="246"/>
      <c r="D53" s="246"/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</row>
    <row r="54" spans="2:17"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</row>
    <row r="55" spans="2:17"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  <row r="56" spans="2:17"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</row>
    <row r="57" spans="2:17">
      <c r="B57" s="246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</row>
    <row r="58" spans="2:17"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</row>
    <row r="59" spans="2:17"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</row>
    <row r="60" spans="2:17"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  <c r="P60" s="246"/>
      <c r="Q60" s="246"/>
    </row>
    <row r="61" spans="2:17"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</row>
    <row r="62" spans="2:17">
      <c r="B62" s="246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</row>
    <row r="63" spans="2:17">
      <c r="B63" s="246"/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</row>
    <row r="64" spans="2:17"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</row>
    <row r="65" spans="2:17">
      <c r="B65" s="246"/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</row>
    <row r="66" spans="2:17"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</row>
    <row r="67" spans="2:17"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</row>
    <row r="68" spans="2:17">
      <c r="B68" s="246"/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</row>
    <row r="69" spans="2:17"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6"/>
      <c r="P69" s="246"/>
      <c r="Q69" s="246"/>
    </row>
    <row r="70" spans="2:17">
      <c r="B70" s="246"/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6"/>
      <c r="P70" s="246"/>
      <c r="Q70" s="246"/>
    </row>
    <row r="71" spans="2:17"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</row>
    <row r="72" spans="2:17">
      <c r="B72" s="246"/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</row>
    <row r="73" spans="2:17">
      <c r="B73" s="246"/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</row>
    <row r="74" spans="2:17"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</row>
    <row r="75" spans="2:17">
      <c r="B75" s="246"/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</row>
    <row r="76" spans="2:17">
      <c r="B76" s="246"/>
      <c r="C76" s="246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Q76" s="246"/>
    </row>
    <row r="77" spans="2:17"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</row>
    <row r="78" spans="2:17">
      <c r="B78" s="246"/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</row>
    <row r="79" spans="2:17"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</row>
    <row r="80" spans="2:17"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L80" s="246"/>
      <c r="M80" s="246"/>
      <c r="N80" s="246"/>
      <c r="O80" s="246"/>
      <c r="P80" s="246"/>
      <c r="Q80" s="246"/>
    </row>
    <row r="81" spans="2:17">
      <c r="B81" s="246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</row>
    <row r="82" spans="2:17">
      <c r="B82" s="246"/>
      <c r="C82" s="246"/>
      <c r="D82" s="246"/>
      <c r="E82" s="246"/>
      <c r="F82" s="246"/>
      <c r="G82" s="246"/>
      <c r="H82" s="246"/>
      <c r="I82" s="246"/>
      <c r="J82" s="246"/>
      <c r="K82" s="246"/>
      <c r="L82" s="246"/>
      <c r="M82" s="246"/>
      <c r="N82" s="246"/>
      <c r="O82" s="246"/>
      <c r="P82" s="246"/>
      <c r="Q82" s="246"/>
    </row>
    <row r="83" spans="2:17">
      <c r="B83" s="246"/>
      <c r="C83" s="246"/>
      <c r="D83" s="246"/>
      <c r="E83" s="246"/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</row>
    <row r="84" spans="2:17">
      <c r="B84" s="246"/>
      <c r="C84" s="246"/>
      <c r="D84" s="246"/>
      <c r="E84" s="246"/>
      <c r="F84" s="246"/>
      <c r="G84" s="246"/>
      <c r="H84" s="246"/>
      <c r="I84" s="246"/>
      <c r="J84" s="246"/>
      <c r="K84" s="246"/>
      <c r="L84" s="246"/>
      <c r="M84" s="246"/>
      <c r="N84" s="246"/>
      <c r="O84" s="246"/>
      <c r="P84" s="246"/>
      <c r="Q84" s="246"/>
    </row>
    <row r="85" spans="2:17">
      <c r="B85" s="246"/>
      <c r="C85" s="246"/>
      <c r="D85" s="246"/>
      <c r="E85" s="246"/>
      <c r="F85" s="246"/>
      <c r="G85" s="246"/>
      <c r="H85" s="246"/>
      <c r="I85" s="246"/>
      <c r="J85" s="246"/>
      <c r="K85" s="246"/>
      <c r="L85" s="246"/>
      <c r="M85" s="246"/>
      <c r="N85" s="246"/>
      <c r="O85" s="246"/>
      <c r="P85" s="246"/>
      <c r="Q85" s="246"/>
    </row>
    <row r="86" spans="2:17">
      <c r="B86" s="246"/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6"/>
      <c r="P86" s="246"/>
      <c r="Q86" s="246"/>
    </row>
    <row r="87" spans="2:17"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</row>
    <row r="88" spans="2:17"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</row>
    <row r="89" spans="2:17">
      <c r="B89" s="246"/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</row>
    <row r="90" spans="2:17">
      <c r="B90" s="246"/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</row>
    <row r="91" spans="2:17">
      <c r="B91" s="246"/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</row>
    <row r="92" spans="2:17"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</row>
    <row r="93" spans="2:17">
      <c r="B93" s="246"/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</row>
    <row r="94" spans="2:17">
      <c r="B94" s="246"/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</row>
    <row r="95" spans="2:17">
      <c r="B95" s="246"/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</row>
    <row r="96" spans="2:17">
      <c r="B96" s="246"/>
      <c r="C96" s="246"/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</row>
    <row r="97" spans="2:17">
      <c r="B97" s="246"/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</row>
    <row r="98" spans="2:17">
      <c r="B98" s="246"/>
      <c r="C98" s="246"/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</row>
    <row r="99" spans="2:17">
      <c r="B99" s="246"/>
      <c r="C99" s="246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</row>
    <row r="100" spans="2:17">
      <c r="B100" s="246"/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</row>
    <row r="101" spans="2:17">
      <c r="B101" s="246"/>
      <c r="C101" s="246"/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</row>
    <row r="102" spans="2:17">
      <c r="B102" s="246"/>
      <c r="C102" s="246"/>
      <c r="D102" s="246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</row>
    <row r="103" spans="2:17">
      <c r="B103" s="246"/>
      <c r="C103" s="246"/>
      <c r="D103" s="246"/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</row>
    <row r="104" spans="2:17">
      <c r="B104" s="246"/>
      <c r="C104" s="246"/>
      <c r="D104" s="246"/>
      <c r="E104" s="246"/>
      <c r="F104" s="246"/>
      <c r="G104" s="246"/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</row>
    <row r="105" spans="2:17">
      <c r="B105" s="246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</row>
    <row r="106" spans="2:17">
      <c r="B106" s="246"/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</row>
    <row r="107" spans="2:17">
      <c r="B107" s="246"/>
      <c r="C107" s="246"/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</row>
    <row r="108" spans="2:17">
      <c r="B108" s="246"/>
      <c r="C108" s="246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</row>
    <row r="109" spans="2:17">
      <c r="B109" s="246"/>
      <c r="C109" s="246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</row>
    <row r="110" spans="2:17">
      <c r="B110" s="246"/>
      <c r="C110" s="246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</row>
    <row r="111" spans="2:17">
      <c r="B111" s="246"/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</row>
    <row r="112" spans="2:17"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</row>
    <row r="113" spans="2:17"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</row>
    <row r="114" spans="2:17"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246"/>
      <c r="N114" s="246"/>
      <c r="O114" s="246"/>
      <c r="P114" s="246"/>
      <c r="Q114" s="246"/>
    </row>
    <row r="115" spans="2:17">
      <c r="B115" s="246"/>
      <c r="C115" s="246"/>
      <c r="D115" s="246"/>
      <c r="E115" s="246"/>
      <c r="F115" s="246"/>
      <c r="G115" s="246"/>
      <c r="H115" s="246"/>
      <c r="I115" s="246"/>
      <c r="J115" s="246"/>
      <c r="K115" s="246"/>
      <c r="L115" s="246"/>
      <c r="M115" s="246"/>
      <c r="N115" s="246"/>
      <c r="O115" s="246"/>
      <c r="P115" s="246"/>
      <c r="Q115" s="246"/>
    </row>
    <row r="116" spans="2:17">
      <c r="B116" s="246"/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</row>
    <row r="117" spans="2:17">
      <c r="B117" s="246"/>
      <c r="C117" s="246"/>
      <c r="D117" s="246"/>
      <c r="E117" s="246"/>
      <c r="F117" s="246"/>
      <c r="G117" s="246"/>
      <c r="H117" s="246"/>
      <c r="I117" s="246"/>
      <c r="J117" s="246"/>
      <c r="K117" s="246"/>
      <c r="L117" s="246"/>
      <c r="M117" s="246"/>
      <c r="N117" s="246"/>
      <c r="O117" s="246"/>
      <c r="P117" s="246"/>
      <c r="Q117" s="246"/>
    </row>
    <row r="118" spans="2:17">
      <c r="B118" s="246"/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</row>
    <row r="119" spans="2:17">
      <c r="B119" s="246"/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</row>
    <row r="120" spans="2:17">
      <c r="B120" s="246"/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</row>
    <row r="121" spans="2:17">
      <c r="B121" s="246"/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</row>
    <row r="122" spans="2:17">
      <c r="B122" s="246"/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  <c r="Q122" s="246"/>
    </row>
    <row r="123" spans="2:17">
      <c r="B123" s="246"/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</row>
    <row r="124" spans="2:17">
      <c r="B124" s="246"/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</row>
    <row r="125" spans="2:17"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  <c r="Q125" s="246"/>
    </row>
    <row r="126" spans="2:17">
      <c r="B126" s="246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  <c r="Q126" s="246"/>
    </row>
    <row r="127" spans="2:17">
      <c r="B127" s="246"/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  <c r="Q127" s="246"/>
    </row>
    <row r="128" spans="2:17">
      <c r="B128" s="246"/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</row>
    <row r="129" spans="2:17">
      <c r="B129" s="246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</row>
    <row r="130" spans="2:17">
      <c r="B130" s="246"/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</row>
    <row r="131" spans="2:17">
      <c r="B131" s="246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  <c r="Q131" s="246"/>
    </row>
    <row r="132" spans="2:17">
      <c r="B132" s="246"/>
      <c r="C132" s="246"/>
      <c r="D132" s="246"/>
      <c r="E132" s="246"/>
      <c r="F132" s="246"/>
      <c r="G132" s="246"/>
      <c r="H132" s="246"/>
      <c r="I132" s="246"/>
      <c r="J132" s="246"/>
      <c r="K132" s="246"/>
      <c r="L132" s="246"/>
      <c r="M132" s="246"/>
      <c r="N132" s="246"/>
      <c r="O132" s="246"/>
      <c r="P132" s="246"/>
      <c r="Q132" s="246"/>
    </row>
    <row r="133" spans="2:17">
      <c r="B133" s="246"/>
      <c r="C133" s="246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  <c r="Q133" s="246"/>
    </row>
    <row r="134" spans="2:17">
      <c r="B134" s="246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  <c r="Q134" s="246"/>
    </row>
    <row r="135" spans="2:17">
      <c r="B135" s="246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  <c r="Q135" s="246"/>
    </row>
    <row r="136" spans="2:17">
      <c r="B136" s="246"/>
      <c r="C136" s="246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</row>
    <row r="137" spans="2:17">
      <c r="B137" s="246"/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</row>
    <row r="138" spans="2:17">
      <c r="B138" s="246"/>
      <c r="C138" s="246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  <c r="Q138" s="246"/>
    </row>
    <row r="139" spans="2:17">
      <c r="B139" s="246"/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</row>
    <row r="140" spans="2:17">
      <c r="B140" s="246"/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</row>
    <row r="141" spans="2:17">
      <c r="B141" s="246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  <c r="Q141" s="246"/>
    </row>
    <row r="142" spans="2:17">
      <c r="B142" s="246"/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  <c r="Q142" s="246"/>
    </row>
    <row r="143" spans="2:17"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  <c r="Q143" s="246"/>
    </row>
    <row r="144" spans="2:17">
      <c r="B144" s="246"/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6"/>
      <c r="Q144" s="246"/>
    </row>
    <row r="145" spans="2:17">
      <c r="B145" s="246"/>
      <c r="C145" s="246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</row>
    <row r="146" spans="2:17">
      <c r="B146" s="246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  <c r="Q146" s="246"/>
    </row>
    <row r="147" spans="2:17">
      <c r="B147" s="246"/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  <c r="Q147" s="246"/>
    </row>
    <row r="148" spans="2:17">
      <c r="B148" s="246"/>
      <c r="C148" s="246"/>
      <c r="D148" s="246"/>
      <c r="E148" s="246"/>
      <c r="F148" s="246"/>
      <c r="G148" s="246"/>
      <c r="H148" s="246"/>
      <c r="I148" s="246"/>
      <c r="J148" s="246"/>
      <c r="K148" s="246"/>
      <c r="L148" s="246"/>
      <c r="M148" s="246"/>
      <c r="N148" s="246"/>
      <c r="O148" s="246"/>
      <c r="P148" s="246"/>
      <c r="Q148" s="246"/>
    </row>
    <row r="149" spans="2:17">
      <c r="B149" s="246"/>
      <c r="C149" s="246"/>
      <c r="D149" s="246"/>
      <c r="E149" s="246"/>
      <c r="F149" s="246"/>
      <c r="G149" s="246"/>
      <c r="H149" s="246"/>
      <c r="I149" s="246"/>
      <c r="J149" s="246"/>
      <c r="K149" s="246"/>
      <c r="L149" s="246"/>
      <c r="M149" s="246"/>
      <c r="N149" s="246"/>
      <c r="O149" s="246"/>
      <c r="P149" s="246"/>
      <c r="Q149" s="246"/>
    </row>
    <row r="150" spans="2:17">
      <c r="B150" s="246"/>
      <c r="C150" s="246"/>
      <c r="D150" s="246"/>
      <c r="E150" s="246"/>
      <c r="F150" s="246"/>
      <c r="G150" s="246"/>
      <c r="H150" s="246"/>
      <c r="I150" s="246"/>
      <c r="J150" s="246"/>
      <c r="K150" s="246"/>
      <c r="L150" s="246"/>
      <c r="M150" s="246"/>
      <c r="N150" s="246"/>
      <c r="O150" s="246"/>
      <c r="P150" s="246"/>
      <c r="Q150" s="246"/>
    </row>
    <row r="151" spans="2:17">
      <c r="B151" s="246"/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6"/>
      <c r="Q151" s="246"/>
    </row>
    <row r="152" spans="2:17">
      <c r="B152" s="246"/>
      <c r="C152" s="246"/>
      <c r="D152" s="246"/>
      <c r="E152" s="246"/>
      <c r="F152" s="246"/>
      <c r="G152" s="246"/>
      <c r="H152" s="246"/>
      <c r="I152" s="246"/>
      <c r="J152" s="246"/>
      <c r="K152" s="246"/>
      <c r="L152" s="246"/>
      <c r="M152" s="246"/>
      <c r="N152" s="246"/>
      <c r="O152" s="246"/>
      <c r="P152" s="246"/>
      <c r="Q152" s="246"/>
    </row>
    <row r="153" spans="2:17">
      <c r="B153" s="246"/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</row>
    <row r="154" spans="2:17">
      <c r="B154" s="246"/>
      <c r="C154" s="246"/>
      <c r="D154" s="246"/>
      <c r="E154" s="246"/>
      <c r="F154" s="246"/>
      <c r="G154" s="246"/>
      <c r="H154" s="246"/>
      <c r="I154" s="246"/>
      <c r="J154" s="246"/>
      <c r="K154" s="246"/>
      <c r="L154" s="246"/>
      <c r="M154" s="246"/>
      <c r="N154" s="246"/>
      <c r="O154" s="246"/>
      <c r="P154" s="246"/>
      <c r="Q154" s="246"/>
    </row>
    <row r="155" spans="2:17">
      <c r="B155" s="246"/>
      <c r="C155" s="246"/>
      <c r="D155" s="246"/>
      <c r="E155" s="246"/>
      <c r="F155" s="246"/>
      <c r="G155" s="246"/>
      <c r="H155" s="246"/>
      <c r="I155" s="246"/>
      <c r="J155" s="246"/>
      <c r="K155" s="246"/>
      <c r="L155" s="246"/>
      <c r="M155" s="246"/>
      <c r="N155" s="246"/>
      <c r="O155" s="246"/>
      <c r="P155" s="246"/>
      <c r="Q155" s="246"/>
    </row>
    <row r="156" spans="2:17">
      <c r="B156" s="246"/>
      <c r="C156" s="246"/>
      <c r="D156" s="246"/>
      <c r="E156" s="246"/>
      <c r="F156" s="246"/>
      <c r="G156" s="246"/>
      <c r="H156" s="246"/>
      <c r="I156" s="246"/>
      <c r="J156" s="246"/>
      <c r="K156" s="246"/>
      <c r="L156" s="246"/>
      <c r="M156" s="246"/>
      <c r="N156" s="246"/>
      <c r="O156" s="246"/>
      <c r="P156" s="246"/>
      <c r="Q156" s="246"/>
    </row>
    <row r="157" spans="2:17">
      <c r="B157" s="246"/>
      <c r="C157" s="246"/>
      <c r="D157" s="246"/>
      <c r="E157" s="246"/>
      <c r="F157" s="246"/>
      <c r="G157" s="246"/>
      <c r="H157" s="246"/>
      <c r="I157" s="246"/>
      <c r="J157" s="246"/>
      <c r="K157" s="246"/>
      <c r="L157" s="246"/>
      <c r="M157" s="246"/>
      <c r="N157" s="246"/>
      <c r="O157" s="246"/>
      <c r="P157" s="246"/>
      <c r="Q157" s="246"/>
    </row>
    <row r="158" spans="2:17">
      <c r="B158" s="246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  <c r="M158" s="246"/>
      <c r="N158" s="246"/>
      <c r="O158" s="246"/>
      <c r="P158" s="246"/>
      <c r="Q158" s="246"/>
    </row>
    <row r="159" spans="2:17">
      <c r="B159" s="246"/>
      <c r="C159" s="246"/>
      <c r="D159" s="246"/>
      <c r="E159" s="246"/>
      <c r="F159" s="246"/>
      <c r="G159" s="246"/>
      <c r="H159" s="246"/>
      <c r="I159" s="246"/>
      <c r="J159" s="246"/>
      <c r="K159" s="246"/>
      <c r="L159" s="246"/>
      <c r="M159" s="246"/>
      <c r="N159" s="246"/>
      <c r="O159" s="246"/>
      <c r="P159" s="246"/>
      <c r="Q159" s="246"/>
    </row>
    <row r="160" spans="2:17">
      <c r="B160" s="246"/>
      <c r="C160" s="246"/>
      <c r="D160" s="246"/>
      <c r="E160" s="246"/>
      <c r="F160" s="246"/>
      <c r="G160" s="246"/>
      <c r="H160" s="246"/>
      <c r="I160" s="246"/>
      <c r="J160" s="246"/>
      <c r="K160" s="246"/>
      <c r="L160" s="246"/>
      <c r="M160" s="246"/>
      <c r="N160" s="246"/>
      <c r="O160" s="246"/>
      <c r="P160" s="246"/>
      <c r="Q160" s="246"/>
    </row>
    <row r="161" spans="2:17">
      <c r="B161" s="246"/>
      <c r="C161" s="246"/>
      <c r="D161" s="246"/>
      <c r="E161" s="246"/>
      <c r="F161" s="246"/>
      <c r="G161" s="246"/>
      <c r="H161" s="246"/>
      <c r="I161" s="246"/>
      <c r="J161" s="246"/>
      <c r="K161" s="246"/>
      <c r="L161" s="246"/>
      <c r="M161" s="246"/>
      <c r="N161" s="246"/>
      <c r="O161" s="246"/>
      <c r="P161" s="246"/>
      <c r="Q161" s="246"/>
    </row>
    <row r="162" spans="2:17">
      <c r="B162" s="246"/>
      <c r="C162" s="246"/>
      <c r="D162" s="246"/>
      <c r="E162" s="246"/>
      <c r="F162" s="246"/>
      <c r="G162" s="246"/>
      <c r="H162" s="246"/>
      <c r="I162" s="246"/>
      <c r="J162" s="246"/>
      <c r="K162" s="246"/>
      <c r="L162" s="246"/>
      <c r="M162" s="246"/>
      <c r="N162" s="246"/>
      <c r="O162" s="246"/>
      <c r="P162" s="246"/>
      <c r="Q162" s="246"/>
    </row>
    <row r="163" spans="2:17">
      <c r="B163" s="246"/>
      <c r="C163" s="246"/>
      <c r="D163" s="246"/>
      <c r="E163" s="246"/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</row>
    <row r="164" spans="2:17">
      <c r="B164" s="246"/>
      <c r="C164" s="246"/>
      <c r="D164" s="246"/>
      <c r="E164" s="246"/>
      <c r="F164" s="246"/>
      <c r="G164" s="246"/>
      <c r="H164" s="246"/>
      <c r="I164" s="246"/>
      <c r="J164" s="246"/>
      <c r="K164" s="246"/>
      <c r="L164" s="246"/>
      <c r="M164" s="246"/>
      <c r="N164" s="246"/>
      <c r="O164" s="246"/>
      <c r="P164" s="246"/>
      <c r="Q164" s="246"/>
    </row>
    <row r="165" spans="2:17"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</row>
    <row r="166" spans="2:17">
      <c r="B166" s="246"/>
      <c r="C166" s="246"/>
      <c r="D166" s="246"/>
      <c r="E166" s="246"/>
      <c r="F166" s="246"/>
      <c r="G166" s="246"/>
      <c r="H166" s="246"/>
      <c r="I166" s="246"/>
      <c r="J166" s="246"/>
      <c r="K166" s="246"/>
      <c r="L166" s="246"/>
      <c r="M166" s="246"/>
      <c r="N166" s="246"/>
      <c r="O166" s="246"/>
      <c r="P166" s="246"/>
      <c r="Q166" s="246"/>
    </row>
    <row r="167" spans="2:17">
      <c r="B167" s="246"/>
      <c r="C167" s="246"/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</row>
    <row r="168" spans="2:17">
      <c r="B168" s="246"/>
      <c r="C168" s="246"/>
      <c r="D168" s="246"/>
      <c r="E168" s="246"/>
      <c r="F168" s="246"/>
      <c r="G168" s="246"/>
      <c r="H168" s="246"/>
      <c r="I168" s="246"/>
      <c r="J168" s="246"/>
      <c r="K168" s="246"/>
      <c r="L168" s="246"/>
      <c r="M168" s="246"/>
      <c r="N168" s="246"/>
      <c r="O168" s="246"/>
      <c r="P168" s="246"/>
      <c r="Q168" s="246"/>
    </row>
    <row r="169" spans="2:17">
      <c r="B169" s="246"/>
      <c r="C169" s="246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6"/>
      <c r="Q169" s="246"/>
    </row>
    <row r="170" spans="2:17">
      <c r="B170" s="246"/>
      <c r="C170" s="246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6"/>
      <c r="Q170" s="246"/>
    </row>
    <row r="171" spans="2:17">
      <c r="B171" s="246"/>
      <c r="C171" s="246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6"/>
      <c r="Q171" s="246"/>
    </row>
    <row r="172" spans="2:17">
      <c r="B172" s="246"/>
      <c r="C172" s="246"/>
      <c r="D172" s="246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6"/>
      <c r="Q172" s="246"/>
    </row>
    <row r="173" spans="2:17">
      <c r="B173" s="246"/>
      <c r="C173" s="246"/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6"/>
      <c r="Q173" s="246"/>
    </row>
    <row r="174" spans="2:17">
      <c r="B174" s="246"/>
      <c r="C174" s="246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6"/>
      <c r="Q174" s="246"/>
    </row>
    <row r="175" spans="2:17">
      <c r="B175" s="246"/>
      <c r="C175" s="246"/>
      <c r="D175" s="246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246"/>
    </row>
    <row r="176" spans="2:17">
      <c r="B176" s="246"/>
      <c r="C176" s="246"/>
      <c r="D176" s="246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6"/>
      <c r="Q176" s="246"/>
    </row>
    <row r="177" spans="2:17">
      <c r="B177" s="246"/>
      <c r="C177" s="246"/>
      <c r="D177" s="246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6"/>
      <c r="Q177" s="246"/>
    </row>
    <row r="178" spans="2:17">
      <c r="B178" s="246"/>
      <c r="C178" s="246"/>
      <c r="D178" s="246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6"/>
      <c r="Q178" s="246"/>
    </row>
    <row r="179" spans="2:17">
      <c r="B179" s="246"/>
      <c r="C179" s="246"/>
      <c r="D179" s="246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6"/>
      <c r="Q179" s="246"/>
    </row>
    <row r="180" spans="2:17">
      <c r="B180" s="246"/>
      <c r="C180" s="246"/>
      <c r="D180" s="246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6"/>
      <c r="Q180" s="246"/>
    </row>
    <row r="181" spans="2:17">
      <c r="B181" s="246"/>
      <c r="C181" s="246"/>
      <c r="D181" s="246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6"/>
      <c r="Q181" s="246"/>
    </row>
    <row r="182" spans="2:17">
      <c r="B182" s="246"/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</row>
    <row r="183" spans="2:17">
      <c r="B183" s="246"/>
      <c r="C183" s="246"/>
      <c r="D183" s="246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</row>
    <row r="184" spans="2:17">
      <c r="B184" s="246"/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</row>
    <row r="185" spans="2:17">
      <c r="B185" s="246"/>
      <c r="C185" s="246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6"/>
      <c r="P185" s="246"/>
      <c r="Q185" s="246"/>
    </row>
    <row r="186" spans="2:17">
      <c r="B186" s="246"/>
      <c r="C186" s="246"/>
      <c r="D186" s="246"/>
      <c r="E186" s="246"/>
      <c r="F186" s="246"/>
      <c r="G186" s="246"/>
      <c r="H186" s="246"/>
      <c r="I186" s="246"/>
      <c r="J186" s="246"/>
      <c r="K186" s="246"/>
      <c r="L186" s="246"/>
      <c r="M186" s="246"/>
      <c r="N186" s="246"/>
      <c r="O186" s="246"/>
      <c r="P186" s="246"/>
      <c r="Q186" s="246"/>
    </row>
    <row r="187" spans="2:17">
      <c r="B187" s="246"/>
      <c r="C187" s="246"/>
      <c r="D187" s="246"/>
      <c r="E187" s="246"/>
      <c r="F187" s="246"/>
      <c r="G187" s="246"/>
      <c r="H187" s="246"/>
      <c r="I187" s="246"/>
      <c r="J187" s="246"/>
      <c r="K187" s="246"/>
      <c r="L187" s="246"/>
      <c r="M187" s="246"/>
      <c r="N187" s="246"/>
      <c r="O187" s="246"/>
      <c r="P187" s="246"/>
      <c r="Q187" s="246"/>
    </row>
    <row r="188" spans="2:17">
      <c r="B188" s="246"/>
      <c r="C188" s="246"/>
      <c r="D188" s="246"/>
      <c r="E188" s="246"/>
      <c r="F188" s="246"/>
      <c r="G188" s="246"/>
      <c r="H188" s="246"/>
      <c r="I188" s="246"/>
      <c r="J188" s="246"/>
      <c r="K188" s="246"/>
      <c r="L188" s="246"/>
      <c r="M188" s="246"/>
      <c r="N188" s="246"/>
      <c r="O188" s="246"/>
      <c r="P188" s="246"/>
      <c r="Q188" s="246"/>
    </row>
    <row r="189" spans="2:17">
      <c r="B189" s="246"/>
      <c r="C189" s="246"/>
      <c r="D189" s="246"/>
      <c r="E189" s="246"/>
      <c r="F189" s="246"/>
      <c r="G189" s="246"/>
      <c r="H189" s="246"/>
      <c r="I189" s="246"/>
      <c r="J189" s="246"/>
      <c r="K189" s="246"/>
      <c r="L189" s="246"/>
      <c r="M189" s="246"/>
      <c r="N189" s="246"/>
      <c r="O189" s="246"/>
      <c r="P189" s="246"/>
      <c r="Q189" s="246"/>
    </row>
    <row r="190" spans="2:17">
      <c r="B190" s="246"/>
      <c r="C190" s="246"/>
      <c r="D190" s="246"/>
      <c r="E190" s="246"/>
      <c r="F190" s="246"/>
      <c r="G190" s="246"/>
      <c r="H190" s="246"/>
      <c r="I190" s="246"/>
      <c r="J190" s="246"/>
      <c r="K190" s="246"/>
      <c r="L190" s="246"/>
      <c r="M190" s="246"/>
      <c r="N190" s="246"/>
      <c r="O190" s="246"/>
      <c r="P190" s="246"/>
      <c r="Q190" s="246"/>
    </row>
    <row r="191" spans="2:17">
      <c r="B191" s="246"/>
      <c r="C191" s="246"/>
      <c r="D191" s="246"/>
      <c r="E191" s="246"/>
      <c r="F191" s="246"/>
      <c r="G191" s="246"/>
      <c r="H191" s="246"/>
      <c r="I191" s="246"/>
      <c r="J191" s="246"/>
      <c r="K191" s="246"/>
      <c r="L191" s="246"/>
      <c r="M191" s="246"/>
      <c r="N191" s="246"/>
      <c r="O191" s="246"/>
      <c r="P191" s="246"/>
      <c r="Q191" s="246"/>
    </row>
    <row r="192" spans="2:17">
      <c r="B192" s="246"/>
      <c r="C192" s="246"/>
      <c r="D192" s="246"/>
      <c r="E192" s="246"/>
      <c r="F192" s="246"/>
      <c r="G192" s="246"/>
      <c r="H192" s="246"/>
      <c r="I192" s="246"/>
      <c r="J192" s="246"/>
      <c r="K192" s="246"/>
      <c r="L192" s="246"/>
      <c r="M192" s="246"/>
      <c r="N192" s="246"/>
      <c r="O192" s="246"/>
      <c r="P192" s="246"/>
      <c r="Q192" s="246"/>
    </row>
    <row r="193" spans="2:17">
      <c r="B193" s="246"/>
      <c r="C193" s="246"/>
      <c r="D193" s="246"/>
      <c r="E193" s="246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</row>
    <row r="194" spans="2:17">
      <c r="B194" s="246"/>
      <c r="C194" s="246"/>
      <c r="D194" s="246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  <c r="O194" s="246"/>
      <c r="P194" s="246"/>
      <c r="Q194" s="246"/>
    </row>
    <row r="195" spans="2:17">
      <c r="B195" s="246"/>
      <c r="C195" s="246"/>
      <c r="D195" s="246"/>
      <c r="E195" s="246"/>
      <c r="F195" s="246"/>
      <c r="G195" s="246"/>
      <c r="H195" s="246"/>
      <c r="I195" s="246"/>
      <c r="J195" s="246"/>
      <c r="K195" s="246"/>
      <c r="L195" s="246"/>
      <c r="M195" s="246"/>
      <c r="N195" s="246"/>
      <c r="O195" s="246"/>
      <c r="P195" s="246"/>
      <c r="Q195" s="246"/>
    </row>
    <row r="196" spans="2:17">
      <c r="B196" s="246"/>
      <c r="C196" s="246"/>
      <c r="D196" s="246"/>
      <c r="E196" s="246"/>
      <c r="F196" s="246"/>
      <c r="G196" s="246"/>
      <c r="H196" s="246"/>
      <c r="I196" s="246"/>
      <c r="J196" s="246"/>
      <c r="K196" s="246"/>
      <c r="L196" s="246"/>
      <c r="M196" s="246"/>
      <c r="N196" s="246"/>
      <c r="O196" s="246"/>
      <c r="P196" s="246"/>
      <c r="Q196" s="246"/>
    </row>
    <row r="197" spans="2:17">
      <c r="B197" s="246"/>
      <c r="C197" s="246"/>
      <c r="D197" s="246"/>
      <c r="E197" s="246"/>
      <c r="F197" s="246"/>
      <c r="G197" s="246"/>
      <c r="H197" s="246"/>
      <c r="I197" s="246"/>
      <c r="J197" s="246"/>
      <c r="K197" s="246"/>
      <c r="L197" s="246"/>
      <c r="M197" s="246"/>
      <c r="N197" s="246"/>
      <c r="O197" s="246"/>
      <c r="P197" s="246"/>
      <c r="Q197" s="246"/>
    </row>
    <row r="198" spans="2:17">
      <c r="B198" s="246"/>
      <c r="C198" s="246"/>
      <c r="D198" s="246"/>
      <c r="E198" s="246"/>
      <c r="F198" s="246"/>
      <c r="G198" s="246"/>
      <c r="H198" s="246"/>
      <c r="I198" s="246"/>
      <c r="J198" s="246"/>
      <c r="K198" s="246"/>
      <c r="L198" s="246"/>
      <c r="M198" s="246"/>
      <c r="N198" s="246"/>
      <c r="O198" s="246"/>
      <c r="P198" s="246"/>
      <c r="Q198" s="246"/>
    </row>
    <row r="199" spans="2:17">
      <c r="B199" s="246"/>
      <c r="C199" s="246"/>
      <c r="D199" s="246"/>
      <c r="E199" s="246"/>
      <c r="F199" s="246"/>
      <c r="G199" s="246"/>
      <c r="H199" s="246"/>
      <c r="I199" s="246"/>
      <c r="J199" s="246"/>
      <c r="K199" s="246"/>
      <c r="L199" s="246"/>
      <c r="M199" s="246"/>
      <c r="N199" s="246"/>
      <c r="O199" s="246"/>
      <c r="P199" s="246"/>
      <c r="Q199" s="246"/>
    </row>
    <row r="200" spans="2:17">
      <c r="B200" s="246"/>
      <c r="C200" s="246"/>
      <c r="D200" s="246"/>
      <c r="E200" s="246"/>
      <c r="F200" s="246"/>
      <c r="G200" s="246"/>
      <c r="H200" s="246"/>
      <c r="I200" s="246"/>
      <c r="J200" s="246"/>
      <c r="K200" s="246"/>
      <c r="L200" s="246"/>
      <c r="M200" s="246"/>
      <c r="N200" s="246"/>
      <c r="O200" s="246"/>
      <c r="P200" s="246"/>
      <c r="Q200" s="246"/>
    </row>
    <row r="201" spans="2:17">
      <c r="B201" s="246"/>
      <c r="C201" s="246"/>
      <c r="D201" s="246"/>
      <c r="E201" s="246"/>
      <c r="F201" s="246"/>
      <c r="G201" s="246"/>
      <c r="H201" s="246"/>
      <c r="I201" s="246"/>
      <c r="J201" s="246"/>
      <c r="K201" s="246"/>
      <c r="L201" s="246"/>
      <c r="M201" s="246"/>
      <c r="N201" s="246"/>
      <c r="O201" s="246"/>
      <c r="P201" s="246"/>
      <c r="Q201" s="246"/>
    </row>
    <row r="202" spans="2:17">
      <c r="B202" s="246"/>
      <c r="C202" s="246"/>
      <c r="D202" s="246"/>
      <c r="E202" s="246"/>
      <c r="F202" s="246"/>
      <c r="G202" s="246"/>
      <c r="H202" s="246"/>
      <c r="I202" s="246"/>
      <c r="J202" s="246"/>
      <c r="K202" s="246"/>
      <c r="L202" s="246"/>
      <c r="M202" s="246"/>
      <c r="N202" s="246"/>
      <c r="O202" s="246"/>
      <c r="P202" s="246"/>
      <c r="Q202" s="246"/>
    </row>
    <row r="203" spans="2:17">
      <c r="B203" s="246"/>
      <c r="C203" s="246"/>
      <c r="D203" s="246"/>
      <c r="E203" s="246"/>
      <c r="F203" s="246"/>
      <c r="G203" s="246"/>
      <c r="H203" s="246"/>
      <c r="I203" s="246"/>
      <c r="J203" s="246"/>
      <c r="K203" s="246"/>
      <c r="L203" s="246"/>
      <c r="M203" s="246"/>
      <c r="N203" s="246"/>
      <c r="O203" s="246"/>
      <c r="P203" s="246"/>
      <c r="Q203" s="246"/>
    </row>
    <row r="204" spans="2:17">
      <c r="B204" s="246"/>
      <c r="C204" s="246"/>
      <c r="D204" s="246"/>
      <c r="E204" s="246"/>
      <c r="F204" s="246"/>
      <c r="G204" s="246"/>
      <c r="H204" s="246"/>
      <c r="I204" s="246"/>
      <c r="J204" s="246"/>
      <c r="K204" s="246"/>
      <c r="L204" s="246"/>
      <c r="M204" s="246"/>
      <c r="N204" s="246"/>
      <c r="O204" s="246"/>
      <c r="P204" s="246"/>
      <c r="Q204" s="246"/>
    </row>
    <row r="205" spans="2:17">
      <c r="B205" s="246"/>
      <c r="C205" s="246"/>
      <c r="D205" s="246"/>
      <c r="E205" s="246"/>
      <c r="F205" s="246"/>
      <c r="G205" s="246"/>
      <c r="H205" s="246"/>
      <c r="I205" s="246"/>
      <c r="J205" s="246"/>
      <c r="K205" s="246"/>
      <c r="L205" s="246"/>
      <c r="M205" s="246"/>
      <c r="N205" s="246"/>
      <c r="O205" s="246"/>
      <c r="P205" s="246"/>
      <c r="Q205" s="246"/>
    </row>
    <row r="206" spans="2:17">
      <c r="B206" s="246"/>
      <c r="C206" s="246"/>
      <c r="D206" s="246"/>
      <c r="E206" s="246"/>
      <c r="F206" s="246"/>
      <c r="G206" s="246"/>
      <c r="H206" s="246"/>
      <c r="I206" s="246"/>
      <c r="J206" s="246"/>
      <c r="K206" s="246"/>
      <c r="L206" s="246"/>
      <c r="M206" s="246"/>
      <c r="N206" s="246"/>
      <c r="O206" s="246"/>
      <c r="P206" s="246"/>
      <c r="Q206" s="246"/>
    </row>
    <row r="207" spans="2:17">
      <c r="B207" s="246"/>
      <c r="C207" s="246"/>
      <c r="D207" s="246"/>
      <c r="E207" s="246"/>
      <c r="F207" s="246"/>
      <c r="G207" s="246"/>
      <c r="H207" s="246"/>
      <c r="I207" s="246"/>
      <c r="J207" s="246"/>
      <c r="K207" s="246"/>
      <c r="L207" s="246"/>
      <c r="M207" s="246"/>
      <c r="N207" s="246"/>
      <c r="O207" s="246"/>
      <c r="P207" s="246"/>
      <c r="Q207" s="246"/>
    </row>
    <row r="208" spans="2:17">
      <c r="B208" s="246"/>
      <c r="C208" s="246"/>
      <c r="D208" s="246"/>
      <c r="E208" s="246"/>
      <c r="F208" s="246"/>
      <c r="G208" s="246"/>
      <c r="H208" s="246"/>
      <c r="I208" s="246"/>
      <c r="J208" s="246"/>
      <c r="K208" s="246"/>
      <c r="L208" s="246"/>
      <c r="M208" s="246"/>
      <c r="N208" s="246"/>
      <c r="O208" s="246"/>
      <c r="P208" s="246"/>
      <c r="Q208" s="246"/>
    </row>
    <row r="209" spans="2:17">
      <c r="B209" s="246"/>
      <c r="C209" s="246"/>
      <c r="D209" s="246"/>
      <c r="E209" s="246"/>
      <c r="F209" s="246"/>
      <c r="G209" s="246"/>
      <c r="H209" s="246"/>
      <c r="I209" s="246"/>
      <c r="J209" s="246"/>
      <c r="K209" s="246"/>
      <c r="L209" s="246"/>
      <c r="M209" s="246"/>
      <c r="N209" s="246"/>
      <c r="O209" s="246"/>
      <c r="P209" s="246"/>
      <c r="Q209" s="246"/>
    </row>
    <row r="210" spans="2:17">
      <c r="B210" s="246"/>
      <c r="C210" s="246"/>
      <c r="D210" s="246"/>
      <c r="E210" s="246"/>
      <c r="F210" s="246"/>
      <c r="G210" s="246"/>
      <c r="H210" s="246"/>
      <c r="I210" s="246"/>
      <c r="J210" s="246"/>
      <c r="K210" s="246"/>
      <c r="L210" s="246"/>
      <c r="M210" s="246"/>
      <c r="N210" s="246"/>
      <c r="O210" s="246"/>
      <c r="P210" s="246"/>
      <c r="Q210" s="246"/>
    </row>
    <row r="211" spans="2:17">
      <c r="B211" s="246"/>
      <c r="C211" s="246"/>
      <c r="D211" s="246"/>
      <c r="E211" s="246"/>
      <c r="F211" s="246"/>
      <c r="G211" s="246"/>
      <c r="H211" s="246"/>
      <c r="I211" s="246"/>
      <c r="J211" s="246"/>
      <c r="K211" s="246"/>
      <c r="L211" s="246"/>
      <c r="M211" s="246"/>
      <c r="N211" s="246"/>
      <c r="O211" s="246"/>
      <c r="P211" s="246"/>
      <c r="Q211" s="246"/>
    </row>
    <row r="212" spans="2:17">
      <c r="B212" s="246"/>
      <c r="C212" s="246"/>
      <c r="D212" s="246"/>
      <c r="E212" s="246"/>
      <c r="F212" s="246"/>
      <c r="G212" s="246"/>
      <c r="H212" s="246"/>
      <c r="I212" s="246"/>
      <c r="J212" s="246"/>
      <c r="K212" s="246"/>
      <c r="L212" s="246"/>
      <c r="M212" s="246"/>
      <c r="N212" s="246"/>
      <c r="O212" s="246"/>
      <c r="P212" s="246"/>
      <c r="Q212" s="246"/>
    </row>
    <row r="213" spans="2:17">
      <c r="B213" s="246"/>
      <c r="C213" s="246"/>
      <c r="D213" s="246"/>
      <c r="E213" s="246"/>
      <c r="F213" s="246"/>
      <c r="G213" s="246"/>
      <c r="H213" s="246"/>
      <c r="I213" s="246"/>
      <c r="J213" s="246"/>
      <c r="K213" s="246"/>
      <c r="L213" s="246"/>
      <c r="M213" s="246"/>
      <c r="N213" s="246"/>
      <c r="O213" s="246"/>
      <c r="P213" s="246"/>
      <c r="Q213" s="246"/>
    </row>
    <row r="214" spans="2:17">
      <c r="B214" s="246"/>
      <c r="C214" s="246"/>
      <c r="D214" s="246"/>
      <c r="E214" s="246"/>
      <c r="F214" s="246"/>
      <c r="G214" s="246"/>
      <c r="H214" s="246"/>
      <c r="I214" s="246"/>
      <c r="J214" s="246"/>
      <c r="K214" s="246"/>
      <c r="L214" s="246"/>
      <c r="M214" s="246"/>
      <c r="N214" s="246"/>
      <c r="O214" s="246"/>
      <c r="P214" s="246"/>
      <c r="Q214" s="246"/>
    </row>
    <row r="215" spans="2:17">
      <c r="B215" s="246"/>
      <c r="C215" s="246"/>
      <c r="D215" s="246"/>
      <c r="E215" s="246"/>
      <c r="F215" s="246"/>
      <c r="G215" s="246"/>
      <c r="H215" s="246"/>
      <c r="I215" s="246"/>
      <c r="J215" s="246"/>
      <c r="K215" s="246"/>
      <c r="L215" s="246"/>
      <c r="M215" s="246"/>
      <c r="N215" s="246"/>
      <c r="O215" s="246"/>
      <c r="P215" s="246"/>
      <c r="Q215" s="246"/>
    </row>
    <row r="216" spans="2:17">
      <c r="B216" s="246"/>
      <c r="C216" s="246"/>
      <c r="D216" s="246"/>
      <c r="E216" s="246"/>
      <c r="F216" s="246"/>
      <c r="G216" s="246"/>
      <c r="H216" s="246"/>
      <c r="I216" s="246"/>
      <c r="J216" s="246"/>
      <c r="K216" s="246"/>
      <c r="L216" s="246"/>
      <c r="M216" s="246"/>
      <c r="N216" s="246"/>
      <c r="O216" s="246"/>
      <c r="P216" s="246"/>
      <c r="Q216" s="246"/>
    </row>
    <row r="217" spans="2:17">
      <c r="B217" s="246"/>
      <c r="C217" s="246"/>
      <c r="D217" s="246"/>
      <c r="E217" s="246"/>
      <c r="F217" s="246"/>
      <c r="G217" s="246"/>
      <c r="H217" s="246"/>
      <c r="I217" s="246"/>
      <c r="J217" s="246"/>
      <c r="K217" s="246"/>
      <c r="L217" s="246"/>
      <c r="M217" s="246"/>
      <c r="N217" s="246"/>
      <c r="O217" s="246"/>
      <c r="P217" s="246"/>
      <c r="Q217" s="246"/>
    </row>
    <row r="218" spans="2:17">
      <c r="B218" s="246"/>
      <c r="C218" s="246"/>
      <c r="D218" s="246"/>
      <c r="E218" s="246"/>
      <c r="F218" s="246"/>
      <c r="G218" s="246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</row>
    <row r="219" spans="2:17">
      <c r="B219" s="246"/>
      <c r="C219" s="246"/>
      <c r="D219" s="246"/>
      <c r="E219" s="246"/>
      <c r="F219" s="246"/>
      <c r="G219" s="246"/>
      <c r="H219" s="246"/>
      <c r="I219" s="246"/>
      <c r="J219" s="246"/>
      <c r="K219" s="246"/>
      <c r="L219" s="246"/>
      <c r="M219" s="246"/>
      <c r="N219" s="246"/>
      <c r="O219" s="246"/>
      <c r="P219" s="246"/>
      <c r="Q219" s="246"/>
    </row>
    <row r="220" spans="2:17">
      <c r="B220" s="246"/>
      <c r="C220" s="246"/>
      <c r="D220" s="246"/>
      <c r="E220" s="246"/>
      <c r="F220" s="246"/>
      <c r="G220" s="246"/>
      <c r="H220" s="246"/>
      <c r="I220" s="246"/>
      <c r="J220" s="246"/>
      <c r="K220" s="246"/>
      <c r="L220" s="246"/>
      <c r="M220" s="246"/>
      <c r="N220" s="246"/>
      <c r="O220" s="246"/>
      <c r="P220" s="246"/>
      <c r="Q220" s="246"/>
    </row>
    <row r="221" spans="2:17">
      <c r="B221" s="246"/>
      <c r="C221" s="246"/>
      <c r="D221" s="246"/>
      <c r="E221" s="246"/>
      <c r="F221" s="246"/>
      <c r="G221" s="246"/>
      <c r="H221" s="246"/>
      <c r="I221" s="246"/>
      <c r="J221" s="246"/>
      <c r="K221" s="246"/>
      <c r="L221" s="246"/>
      <c r="M221" s="246"/>
      <c r="N221" s="246"/>
      <c r="O221" s="246"/>
      <c r="P221" s="246"/>
      <c r="Q221" s="246"/>
    </row>
    <row r="222" spans="2:17">
      <c r="B222" s="246"/>
      <c r="C222" s="246"/>
      <c r="D222" s="246"/>
      <c r="E222" s="246"/>
      <c r="F222" s="246"/>
      <c r="G222" s="246"/>
      <c r="H222" s="246"/>
      <c r="I222" s="246"/>
      <c r="J222" s="246"/>
      <c r="K222" s="246"/>
      <c r="L222" s="246"/>
      <c r="M222" s="246"/>
      <c r="N222" s="246"/>
      <c r="O222" s="246"/>
      <c r="P222" s="246"/>
      <c r="Q222" s="246"/>
    </row>
    <row r="223" spans="2:17">
      <c r="B223" s="246"/>
      <c r="C223" s="246"/>
      <c r="D223" s="246"/>
      <c r="E223" s="246"/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</row>
    <row r="224" spans="2:17">
      <c r="B224" s="246"/>
      <c r="C224" s="246"/>
      <c r="D224" s="246"/>
      <c r="E224" s="246"/>
      <c r="F224" s="246"/>
      <c r="G224" s="246"/>
      <c r="H224" s="246"/>
      <c r="I224" s="246"/>
      <c r="J224" s="246"/>
      <c r="K224" s="246"/>
      <c r="L224" s="246"/>
      <c r="M224" s="246"/>
      <c r="N224" s="246"/>
      <c r="O224" s="246"/>
      <c r="P224" s="246"/>
      <c r="Q224" s="246"/>
    </row>
    <row r="225" spans="2:17">
      <c r="B225" s="246"/>
      <c r="C225" s="246"/>
      <c r="D225" s="246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</row>
    <row r="226" spans="2:17">
      <c r="B226" s="246"/>
      <c r="C226" s="246"/>
      <c r="D226" s="246"/>
      <c r="E226" s="246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</row>
    <row r="227" spans="2:17">
      <c r="B227" s="246"/>
      <c r="C227" s="246"/>
      <c r="D227" s="246"/>
      <c r="E227" s="246"/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</row>
    <row r="228" spans="2:17">
      <c r="B228" s="246"/>
      <c r="C228" s="246"/>
      <c r="D228" s="246"/>
      <c r="E228" s="246"/>
      <c r="F228" s="246"/>
      <c r="G228" s="246"/>
      <c r="H228" s="246"/>
      <c r="I228" s="246"/>
      <c r="J228" s="246"/>
      <c r="K228" s="246"/>
      <c r="L228" s="246"/>
      <c r="M228" s="246"/>
      <c r="N228" s="246"/>
      <c r="O228" s="246"/>
      <c r="P228" s="246"/>
      <c r="Q228" s="246"/>
    </row>
    <row r="229" spans="2:17">
      <c r="B229" s="246"/>
      <c r="C229" s="246"/>
      <c r="D229" s="246"/>
      <c r="E229" s="246"/>
      <c r="F229" s="246"/>
      <c r="G229" s="246"/>
      <c r="H229" s="246"/>
      <c r="I229" s="246"/>
      <c r="J229" s="246"/>
      <c r="K229" s="246"/>
      <c r="L229" s="246"/>
      <c r="M229" s="246"/>
      <c r="N229" s="246"/>
      <c r="O229" s="246"/>
      <c r="P229" s="246"/>
      <c r="Q229" s="246"/>
    </row>
    <row r="230" spans="2:17">
      <c r="B230" s="246"/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</row>
    <row r="231" spans="2:17">
      <c r="B231" s="246"/>
      <c r="C231" s="246"/>
      <c r="D231" s="246"/>
      <c r="E231" s="246"/>
      <c r="F231" s="246"/>
      <c r="G231" s="246"/>
      <c r="H231" s="246"/>
      <c r="I231" s="246"/>
      <c r="J231" s="246"/>
      <c r="K231" s="246"/>
      <c r="L231" s="246"/>
      <c r="M231" s="246"/>
      <c r="N231" s="246"/>
      <c r="O231" s="246"/>
      <c r="P231" s="246"/>
      <c r="Q231" s="246"/>
    </row>
    <row r="232" spans="2:17">
      <c r="B232" s="246"/>
      <c r="C232" s="246"/>
      <c r="D232" s="246"/>
      <c r="E232" s="246"/>
      <c r="F232" s="246"/>
      <c r="G232" s="246"/>
      <c r="H232" s="246"/>
      <c r="I232" s="246"/>
      <c r="J232" s="246"/>
      <c r="K232" s="246"/>
      <c r="L232" s="246"/>
      <c r="M232" s="246"/>
      <c r="N232" s="246"/>
      <c r="O232" s="246"/>
      <c r="P232" s="246"/>
      <c r="Q232" s="246"/>
    </row>
    <row r="233" spans="2:17">
      <c r="B233" s="246"/>
      <c r="C233" s="246"/>
      <c r="D233" s="246"/>
      <c r="E233" s="246"/>
      <c r="F233" s="246"/>
      <c r="G233" s="246"/>
      <c r="H233" s="246"/>
      <c r="I233" s="246"/>
      <c r="J233" s="246"/>
      <c r="K233" s="246"/>
      <c r="L233" s="246"/>
      <c r="M233" s="246"/>
      <c r="N233" s="246"/>
      <c r="O233" s="246"/>
      <c r="P233" s="246"/>
      <c r="Q233" s="246"/>
    </row>
    <row r="234" spans="2:17">
      <c r="B234" s="246"/>
      <c r="C234" s="246"/>
      <c r="D234" s="246"/>
      <c r="E234" s="246"/>
      <c r="F234" s="246"/>
      <c r="G234" s="246"/>
      <c r="H234" s="246"/>
      <c r="I234" s="246"/>
      <c r="J234" s="246"/>
      <c r="K234" s="246"/>
      <c r="L234" s="246"/>
      <c r="M234" s="246"/>
      <c r="N234" s="246"/>
      <c r="O234" s="246"/>
      <c r="P234" s="246"/>
      <c r="Q234" s="246"/>
    </row>
    <row r="235" spans="2:17">
      <c r="B235" s="246"/>
      <c r="C235" s="246"/>
      <c r="D235" s="246"/>
      <c r="E235" s="246"/>
      <c r="F235" s="246"/>
      <c r="G235" s="246"/>
      <c r="H235" s="246"/>
      <c r="I235" s="246"/>
      <c r="J235" s="246"/>
      <c r="K235" s="246"/>
      <c r="L235" s="246"/>
      <c r="M235" s="246"/>
      <c r="N235" s="246"/>
      <c r="O235" s="246"/>
      <c r="P235" s="246"/>
      <c r="Q235" s="246"/>
    </row>
    <row r="236" spans="2:17">
      <c r="B236" s="246"/>
      <c r="C236" s="246"/>
      <c r="D236" s="246"/>
      <c r="E236" s="246"/>
      <c r="F236" s="246"/>
      <c r="G236" s="246"/>
      <c r="H236" s="246"/>
      <c r="I236" s="246"/>
      <c r="J236" s="246"/>
      <c r="K236" s="246"/>
      <c r="L236" s="246"/>
      <c r="M236" s="246"/>
      <c r="N236" s="246"/>
      <c r="O236" s="246"/>
      <c r="P236" s="246"/>
      <c r="Q236" s="246"/>
    </row>
    <row r="237" spans="2:17">
      <c r="B237" s="246"/>
      <c r="C237" s="246"/>
      <c r="D237" s="246"/>
      <c r="E237" s="246"/>
      <c r="F237" s="246"/>
      <c r="G237" s="246"/>
      <c r="H237" s="246"/>
      <c r="I237" s="246"/>
      <c r="J237" s="246"/>
      <c r="K237" s="246"/>
      <c r="L237" s="246"/>
      <c r="M237" s="246"/>
      <c r="N237" s="246"/>
      <c r="O237" s="246"/>
      <c r="P237" s="246"/>
      <c r="Q237" s="246"/>
    </row>
    <row r="238" spans="2:17">
      <c r="B238" s="246"/>
      <c r="C238" s="246"/>
      <c r="D238" s="246"/>
      <c r="E238" s="246"/>
      <c r="F238" s="246"/>
      <c r="G238" s="246"/>
      <c r="H238" s="246"/>
      <c r="I238" s="246"/>
      <c r="J238" s="246"/>
      <c r="K238" s="246"/>
      <c r="L238" s="246"/>
      <c r="M238" s="246"/>
      <c r="N238" s="246"/>
      <c r="O238" s="246"/>
      <c r="P238" s="246"/>
      <c r="Q238" s="246"/>
    </row>
    <row r="239" spans="2:17">
      <c r="B239" s="246"/>
      <c r="C239" s="246"/>
      <c r="D239" s="246"/>
      <c r="E239" s="246"/>
      <c r="F239" s="246"/>
      <c r="G239" s="246"/>
      <c r="H239" s="246"/>
      <c r="I239" s="246"/>
      <c r="J239" s="246"/>
      <c r="K239" s="246"/>
      <c r="L239" s="246"/>
      <c r="M239" s="246"/>
      <c r="N239" s="246"/>
      <c r="O239" s="246"/>
      <c r="P239" s="246"/>
      <c r="Q239" s="246"/>
    </row>
    <row r="240" spans="2:17">
      <c r="B240" s="246"/>
      <c r="C240" s="246"/>
      <c r="D240" s="246"/>
      <c r="E240" s="246"/>
      <c r="F240" s="246"/>
      <c r="G240" s="246"/>
      <c r="H240" s="246"/>
      <c r="I240" s="246"/>
      <c r="J240" s="246"/>
      <c r="K240" s="246"/>
      <c r="L240" s="246"/>
      <c r="M240" s="246"/>
      <c r="N240" s="246"/>
      <c r="O240" s="246"/>
      <c r="P240" s="246"/>
      <c r="Q240" s="246"/>
    </row>
    <row r="241" spans="2:17">
      <c r="B241" s="246"/>
      <c r="C241" s="246"/>
      <c r="D241" s="246"/>
      <c r="E241" s="246"/>
      <c r="F241" s="246"/>
      <c r="G241" s="246"/>
      <c r="H241" s="246"/>
      <c r="I241" s="246"/>
      <c r="J241" s="246"/>
      <c r="K241" s="246"/>
      <c r="L241" s="246"/>
      <c r="M241" s="246"/>
      <c r="N241" s="246"/>
      <c r="O241" s="246"/>
      <c r="P241" s="246"/>
      <c r="Q241" s="246"/>
    </row>
    <row r="242" spans="2:17">
      <c r="B242" s="246"/>
      <c r="C242" s="246"/>
      <c r="D242" s="246"/>
      <c r="E242" s="246"/>
      <c r="F242" s="246"/>
      <c r="G242" s="246"/>
      <c r="H242" s="246"/>
      <c r="I242" s="246"/>
      <c r="J242" s="246"/>
      <c r="K242" s="246"/>
      <c r="L242" s="246"/>
      <c r="M242" s="246"/>
      <c r="N242" s="246"/>
      <c r="O242" s="246"/>
      <c r="P242" s="246"/>
      <c r="Q242" s="246"/>
    </row>
    <row r="243" spans="2:17">
      <c r="B243" s="246"/>
      <c r="C243" s="246"/>
      <c r="D243" s="246"/>
      <c r="E243" s="246"/>
      <c r="F243" s="246"/>
      <c r="G243" s="246"/>
      <c r="H243" s="246"/>
      <c r="I243" s="246"/>
      <c r="J243" s="246"/>
      <c r="K243" s="246"/>
      <c r="L243" s="246"/>
      <c r="M243" s="246"/>
      <c r="N243" s="246"/>
      <c r="O243" s="246"/>
      <c r="P243" s="246"/>
      <c r="Q243" s="246"/>
    </row>
    <row r="244" spans="2:17">
      <c r="B244" s="246"/>
      <c r="C244" s="246"/>
      <c r="D244" s="246"/>
      <c r="E244" s="246"/>
      <c r="F244" s="246"/>
      <c r="G244" s="246"/>
      <c r="H244" s="246"/>
      <c r="I244" s="246"/>
      <c r="J244" s="246"/>
      <c r="K244" s="246"/>
      <c r="L244" s="246"/>
      <c r="M244" s="246"/>
      <c r="N244" s="246"/>
      <c r="O244" s="246"/>
      <c r="P244" s="246"/>
      <c r="Q244" s="246"/>
    </row>
    <row r="245" spans="2:17">
      <c r="B245" s="246"/>
      <c r="C245" s="246"/>
      <c r="D245" s="246"/>
      <c r="E245" s="246"/>
      <c r="F245" s="246"/>
      <c r="G245" s="246"/>
      <c r="H245" s="246"/>
      <c r="I245" s="246"/>
      <c r="J245" s="246"/>
      <c r="K245" s="246"/>
      <c r="L245" s="246"/>
      <c r="M245" s="246"/>
      <c r="N245" s="246"/>
      <c r="O245" s="246"/>
      <c r="P245" s="246"/>
      <c r="Q245" s="246"/>
    </row>
    <row r="246" spans="2:17">
      <c r="B246" s="246"/>
      <c r="C246" s="246"/>
      <c r="D246" s="246"/>
      <c r="E246" s="246"/>
      <c r="F246" s="246"/>
      <c r="G246" s="246"/>
      <c r="H246" s="246"/>
      <c r="I246" s="246"/>
      <c r="J246" s="246"/>
      <c r="K246" s="246"/>
      <c r="L246" s="246"/>
      <c r="M246" s="246"/>
      <c r="N246" s="246"/>
      <c r="O246" s="246"/>
      <c r="P246" s="246"/>
      <c r="Q246" s="246"/>
    </row>
    <row r="247" spans="2:17">
      <c r="B247" s="246"/>
      <c r="C247" s="246"/>
      <c r="D247" s="246"/>
      <c r="E247" s="246"/>
      <c r="F247" s="246"/>
      <c r="G247" s="246"/>
      <c r="H247" s="246"/>
      <c r="I247" s="246"/>
      <c r="J247" s="246"/>
      <c r="K247" s="246"/>
      <c r="L247" s="246"/>
      <c r="M247" s="246"/>
      <c r="N247" s="246"/>
      <c r="O247" s="246"/>
      <c r="P247" s="246"/>
      <c r="Q247" s="246"/>
    </row>
    <row r="248" spans="2:17">
      <c r="B248" s="246"/>
      <c r="C248" s="246"/>
      <c r="D248" s="246"/>
      <c r="E248" s="246"/>
      <c r="F248" s="246"/>
      <c r="G248" s="246"/>
      <c r="H248" s="246"/>
      <c r="I248" s="246"/>
      <c r="J248" s="246"/>
      <c r="K248" s="246"/>
      <c r="L248" s="246"/>
      <c r="M248" s="246"/>
      <c r="N248" s="246"/>
      <c r="O248" s="246"/>
      <c r="P248" s="246"/>
      <c r="Q248" s="24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Листы</vt:lpstr>
      </vt:variant>
      <vt:variant>
        <vt:i4>35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73</vt:i4>
      </vt:variant>
    </vt:vector>
  </HeadingPairs>
  <TitlesOfParts>
    <vt:vector size="133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YKT2UФР</vt:lpstr>
      <vt:lpstr>YKT2UAH</vt:lpstr>
      <vt:lpstr>YKT2USD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Алла Данильчук</cp:lastModifiedBy>
  <cp:lastPrinted>2022-03-23T12:44:32Z</cp:lastPrinted>
  <dcterms:created xsi:type="dcterms:W3CDTF">2022-03-21T19:41:57Z</dcterms:created>
  <dcterms:modified xsi:type="dcterms:W3CDTF">2022-03-25T12:20:12Z</dcterms:modified>
</cp:coreProperties>
</file>