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State Debt and State Guaranteed Debt\"/>
    </mc:Choice>
  </mc:AlternateContent>
  <bookViews>
    <workbookView xWindow="120" yWindow="465" windowWidth="23925" windowHeight="15885" tabRatio="917" firstSheet="6" activeTab="48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state="hidden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state="hidden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STRPRESENTDATE">DATA!$C$3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7" i="61" l="1"/>
  <c r="D7" i="61"/>
  <c r="C7" i="61"/>
  <c r="E6" i="61"/>
  <c r="D6" i="61"/>
  <c r="C6" i="61"/>
  <c r="G4" i="61"/>
  <c r="F4" i="61"/>
  <c r="E4" i="61"/>
  <c r="E8" i="56" s="1"/>
  <c r="D4" i="61"/>
  <c r="C4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F126" i="49"/>
  <c r="E126" i="49"/>
  <c r="D126" i="49"/>
  <c r="C126" i="49"/>
  <c r="B126" i="49"/>
  <c r="F124" i="49"/>
  <c r="E124" i="49"/>
  <c r="E106" i="49"/>
  <c r="D124" i="49"/>
  <c r="C124" i="49"/>
  <c r="B124" i="49"/>
  <c r="F115" i="49"/>
  <c r="F106" i="49" s="1"/>
  <c r="E115" i="49"/>
  <c r="D115" i="49"/>
  <c r="C115" i="49"/>
  <c r="B115" i="49"/>
  <c r="F113" i="49"/>
  <c r="E113" i="49"/>
  <c r="D113" i="49"/>
  <c r="C113" i="49"/>
  <c r="B113" i="49"/>
  <c r="F107" i="49"/>
  <c r="E107" i="49"/>
  <c r="D107" i="49"/>
  <c r="D106" i="49" s="1"/>
  <c r="C107" i="49"/>
  <c r="C106" i="49" s="1"/>
  <c r="C81" i="49" s="1"/>
  <c r="B107" i="49"/>
  <c r="B106" i="49" s="1"/>
  <c r="G106" i="49"/>
  <c r="F104" i="49"/>
  <c r="E104" i="49"/>
  <c r="D104" i="49"/>
  <c r="C104" i="49"/>
  <c r="B104" i="49"/>
  <c r="F92" i="49"/>
  <c r="E92" i="49"/>
  <c r="D92" i="49"/>
  <c r="C92" i="49"/>
  <c r="B92" i="49"/>
  <c r="F83" i="49"/>
  <c r="E83" i="49"/>
  <c r="E82" i="49"/>
  <c r="E81" i="49" s="1"/>
  <c r="D83" i="49"/>
  <c r="D82" i="49" s="1"/>
  <c r="D81" i="49" s="1"/>
  <c r="C83" i="49"/>
  <c r="C82" i="49" s="1"/>
  <c r="B83" i="49"/>
  <c r="B82" i="49" s="1"/>
  <c r="B81" i="49" s="1"/>
  <c r="G82" i="49"/>
  <c r="G81" i="49" s="1"/>
  <c r="F82" i="49"/>
  <c r="F81" i="49" s="1"/>
  <c r="F79" i="49"/>
  <c r="E79" i="49"/>
  <c r="D79" i="49"/>
  <c r="C79" i="49"/>
  <c r="B79" i="49"/>
  <c r="F69" i="49"/>
  <c r="E69" i="49"/>
  <c r="D69" i="49"/>
  <c r="D47" i="49" s="1"/>
  <c r="C69" i="49"/>
  <c r="B69" i="49"/>
  <c r="F64" i="49"/>
  <c r="E64" i="49"/>
  <c r="D64" i="49"/>
  <c r="C64" i="49"/>
  <c r="B64" i="49"/>
  <c r="F56" i="49"/>
  <c r="F47" i="49" s="1"/>
  <c r="E56" i="49"/>
  <c r="D56" i="49"/>
  <c r="C56" i="49"/>
  <c r="B56" i="49"/>
  <c r="F48" i="49"/>
  <c r="E48" i="49"/>
  <c r="E47" i="49" s="1"/>
  <c r="D48" i="49"/>
  <c r="C48" i="49"/>
  <c r="C47" i="49" s="1"/>
  <c r="C7" i="49" s="1"/>
  <c r="C6" i="49" s="1"/>
  <c r="B48" i="49"/>
  <c r="B47" i="49" s="1"/>
  <c r="G47" i="49"/>
  <c r="F45" i="49"/>
  <c r="E45" i="49"/>
  <c r="D45" i="49"/>
  <c r="C45" i="49"/>
  <c r="B45" i="49"/>
  <c r="B8" i="49" s="1"/>
  <c r="B7" i="49" s="1"/>
  <c r="B6" i="49" s="1"/>
  <c r="F9" i="49"/>
  <c r="F8" i="49" s="1"/>
  <c r="F7" i="49" s="1"/>
  <c r="F6" i="49" s="1"/>
  <c r="E9" i="49"/>
  <c r="E8" i="49" s="1"/>
  <c r="D9" i="49"/>
  <c r="C9" i="49"/>
  <c r="C8" i="49" s="1"/>
  <c r="B9" i="49"/>
  <c r="G8" i="49"/>
  <c r="G7" i="49"/>
  <c r="D8" i="49"/>
  <c r="F126" i="48"/>
  <c r="E126" i="48"/>
  <c r="D126" i="48"/>
  <c r="C126" i="48"/>
  <c r="B126" i="48"/>
  <c r="F124" i="48"/>
  <c r="E124" i="48"/>
  <c r="D124" i="48"/>
  <c r="C124" i="48"/>
  <c r="B124" i="48"/>
  <c r="F115" i="48"/>
  <c r="E115" i="48"/>
  <c r="D115" i="48"/>
  <c r="C115" i="48"/>
  <c r="B115" i="48"/>
  <c r="F113" i="48"/>
  <c r="E113" i="48"/>
  <c r="D113" i="48"/>
  <c r="C113" i="48"/>
  <c r="B113" i="48"/>
  <c r="F107" i="48"/>
  <c r="F106" i="48"/>
  <c r="E107" i="48"/>
  <c r="D107" i="48"/>
  <c r="D106" i="48" s="1"/>
  <c r="C107" i="48"/>
  <c r="C106" i="48"/>
  <c r="B107" i="48"/>
  <c r="B106" i="48" s="1"/>
  <c r="G106" i="48"/>
  <c r="E106" i="48"/>
  <c r="F104" i="48"/>
  <c r="E104" i="48"/>
  <c r="D104" i="48"/>
  <c r="C104" i="48"/>
  <c r="B104" i="48"/>
  <c r="F92" i="48"/>
  <c r="E92" i="48"/>
  <c r="D92" i="48"/>
  <c r="C92" i="48"/>
  <c r="B92" i="48"/>
  <c r="F83" i="48"/>
  <c r="E83" i="48"/>
  <c r="E82" i="48" s="1"/>
  <c r="E81" i="48" s="1"/>
  <c r="D83" i="48"/>
  <c r="D82" i="48" s="1"/>
  <c r="D81" i="48" s="1"/>
  <c r="C83" i="48"/>
  <c r="C82" i="48" s="1"/>
  <c r="C81" i="48" s="1"/>
  <c r="B83" i="48"/>
  <c r="G82" i="48"/>
  <c r="G81" i="48" s="1"/>
  <c r="F82" i="48"/>
  <c r="B82" i="48"/>
  <c r="B81" i="48" s="1"/>
  <c r="F79" i="48"/>
  <c r="E79" i="48"/>
  <c r="D79" i="48"/>
  <c r="C79" i="48"/>
  <c r="B79" i="48"/>
  <c r="F69" i="48"/>
  <c r="E69" i="48"/>
  <c r="D69" i="48"/>
  <c r="C69" i="48"/>
  <c r="C47" i="48" s="1"/>
  <c r="B69" i="48"/>
  <c r="F64" i="48"/>
  <c r="E64" i="48"/>
  <c r="D64" i="48"/>
  <c r="C64" i="48"/>
  <c r="B64" i="48"/>
  <c r="F56" i="48"/>
  <c r="E56" i="48"/>
  <c r="E47" i="48" s="1"/>
  <c r="D56" i="48"/>
  <c r="C56" i="48"/>
  <c r="B56" i="48"/>
  <c r="F48" i="48"/>
  <c r="F47" i="48" s="1"/>
  <c r="E48" i="48"/>
  <c r="D48" i="48"/>
  <c r="D47" i="48" s="1"/>
  <c r="C48" i="48"/>
  <c r="B48" i="48"/>
  <c r="B47" i="48" s="1"/>
  <c r="G47" i="48"/>
  <c r="G7" i="48" s="1"/>
  <c r="F45" i="48"/>
  <c r="E45" i="48"/>
  <c r="D45" i="48"/>
  <c r="D8" i="48" s="1"/>
  <c r="C45" i="48"/>
  <c r="B45" i="48"/>
  <c r="F9" i="48"/>
  <c r="E9" i="48"/>
  <c r="E8" i="48" s="1"/>
  <c r="E7" i="48" s="1"/>
  <c r="D9" i="48"/>
  <c r="C9" i="48"/>
  <c r="C8" i="48" s="1"/>
  <c r="C7" i="48" s="1"/>
  <c r="C6" i="48" s="1"/>
  <c r="B9" i="48"/>
  <c r="G8" i="48"/>
  <c r="F8" i="48"/>
  <c r="F7" i="48" s="1"/>
  <c r="B8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F20" i="46"/>
  <c r="E20" i="46"/>
  <c r="D20" i="46"/>
  <c r="C20" i="46"/>
  <c r="B20" i="46"/>
  <c r="A20" i="46"/>
  <c r="G19" i="46"/>
  <c r="G18" i="46" s="1"/>
  <c r="F19" i="46"/>
  <c r="F18" i="46" s="1"/>
  <c r="E19" i="46"/>
  <c r="D19" i="46"/>
  <c r="C19" i="46"/>
  <c r="C18" i="46" s="1"/>
  <c r="B19" i="46"/>
  <c r="B18" i="46" s="1"/>
  <c r="A19" i="46"/>
  <c r="E18" i="46"/>
  <c r="D18" i="46"/>
  <c r="G17" i="46"/>
  <c r="F17" i="46"/>
  <c r="E17" i="46"/>
  <c r="D17" i="46"/>
  <c r="C17" i="46"/>
  <c r="B17" i="46"/>
  <c r="G14" i="46"/>
  <c r="F14" i="46"/>
  <c r="E14" i="46"/>
  <c r="E12" i="46"/>
  <c r="D14" i="46"/>
  <c r="C14" i="46"/>
  <c r="B14" i="46"/>
  <c r="A14" i="46"/>
  <c r="G13" i="46"/>
  <c r="F13" i="46"/>
  <c r="E13" i="46"/>
  <c r="D13" i="46"/>
  <c r="D12" i="46"/>
  <c r="C13" i="46"/>
  <c r="C12" i="46" s="1"/>
  <c r="B13" i="46"/>
  <c r="A13" i="46"/>
  <c r="G12" i="46"/>
  <c r="F12" i="46"/>
  <c r="B12" i="46"/>
  <c r="G11" i="46"/>
  <c r="F11" i="46"/>
  <c r="E11" i="46"/>
  <c r="D11" i="46"/>
  <c r="C11" i="46"/>
  <c r="B11" i="46"/>
  <c r="G8" i="46"/>
  <c r="F8" i="46"/>
  <c r="E8" i="46"/>
  <c r="D8" i="46"/>
  <c r="C8" i="46"/>
  <c r="B8" i="46"/>
  <c r="A8" i="46"/>
  <c r="G7" i="46"/>
  <c r="G6" i="46" s="1"/>
  <c r="F7" i="46"/>
  <c r="F6" i="46" s="1"/>
  <c r="E7" i="46"/>
  <c r="D7" i="46"/>
  <c r="C7" i="46"/>
  <c r="C6" i="46" s="1"/>
  <c r="B7" i="46"/>
  <c r="B6" i="46" s="1"/>
  <c r="A7" i="46"/>
  <c r="E6" i="46"/>
  <c r="D6" i="46"/>
  <c r="G5" i="46"/>
  <c r="F5" i="46"/>
  <c r="E5" i="46"/>
  <c r="D5" i="46"/>
  <c r="C5" i="46"/>
  <c r="B5" i="46"/>
  <c r="G20" i="43"/>
  <c r="F20" i="43"/>
  <c r="E20" i="43"/>
  <c r="E18" i="43"/>
  <c r="D20" i="43"/>
  <c r="C20" i="43"/>
  <c r="B20" i="43"/>
  <c r="A20" i="43"/>
  <c r="G19" i="43"/>
  <c r="F19" i="43"/>
  <c r="E19" i="43"/>
  <c r="D19" i="43"/>
  <c r="D18" i="43"/>
  <c r="C19" i="43"/>
  <c r="C18" i="43" s="1"/>
  <c r="B19" i="43"/>
  <c r="A19" i="43"/>
  <c r="G18" i="43"/>
  <c r="F18" i="43"/>
  <c r="B18" i="43"/>
  <c r="G17" i="43"/>
  <c r="F17" i="43"/>
  <c r="E17" i="43"/>
  <c r="D17" i="43"/>
  <c r="C17" i="43"/>
  <c r="B17" i="43"/>
  <c r="G14" i="43"/>
  <c r="F14" i="43"/>
  <c r="E14" i="43"/>
  <c r="D14" i="43"/>
  <c r="C14" i="43"/>
  <c r="B14" i="43"/>
  <c r="A14" i="43"/>
  <c r="G13" i="43"/>
  <c r="G12" i="43" s="1"/>
  <c r="F13" i="43"/>
  <c r="F12" i="43" s="1"/>
  <c r="E13" i="43"/>
  <c r="D13" i="43"/>
  <c r="C13" i="43"/>
  <c r="C12" i="43" s="1"/>
  <c r="B13" i="43"/>
  <c r="B12" i="43" s="1"/>
  <c r="A13" i="43"/>
  <c r="E12" i="43"/>
  <c r="D12" i="43"/>
  <c r="G11" i="43"/>
  <c r="F11" i="43"/>
  <c r="E11" i="43"/>
  <c r="D11" i="43"/>
  <c r="C11" i="43"/>
  <c r="B11" i="43"/>
  <c r="G8" i="43"/>
  <c r="F8" i="43"/>
  <c r="E8" i="43"/>
  <c r="E6" i="43"/>
  <c r="D8" i="43"/>
  <c r="C8" i="43"/>
  <c r="B8" i="43"/>
  <c r="A8" i="43"/>
  <c r="G7" i="43"/>
  <c r="F7" i="43"/>
  <c r="E7" i="43"/>
  <c r="D7" i="43"/>
  <c r="D6" i="43"/>
  <c r="C7" i="43"/>
  <c r="C6" i="43" s="1"/>
  <c r="B7" i="43"/>
  <c r="A7" i="43"/>
  <c r="G6" i="43"/>
  <c r="F6" i="43"/>
  <c r="B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C17" i="36"/>
  <c r="C8" i="36" s="1"/>
  <c r="B17" i="36"/>
  <c r="C9" i="36"/>
  <c r="B9" i="36"/>
  <c r="B8" i="36" s="1"/>
  <c r="D6" i="36"/>
  <c r="A3" i="36"/>
  <c r="A2" i="36"/>
  <c r="A1" i="36"/>
  <c r="D7" i="35"/>
  <c r="C7" i="35"/>
  <c r="B7" i="35"/>
  <c r="D5" i="35"/>
  <c r="A2" i="35"/>
  <c r="C112" i="31"/>
  <c r="B112" i="31"/>
  <c r="C110" i="31"/>
  <c r="B110" i="31"/>
  <c r="C106" i="31"/>
  <c r="B106" i="31"/>
  <c r="C99" i="31"/>
  <c r="C98" i="31" s="1"/>
  <c r="B99" i="31"/>
  <c r="B98" i="31"/>
  <c r="D98" i="31"/>
  <c r="C96" i="31"/>
  <c r="B96" i="31"/>
  <c r="C87" i="31"/>
  <c r="B87" i="31"/>
  <c r="C82" i="31"/>
  <c r="B82" i="31"/>
  <c r="C75" i="31"/>
  <c r="B75" i="31"/>
  <c r="C67" i="31"/>
  <c r="C66" i="31" s="1"/>
  <c r="C65" i="31" s="1"/>
  <c r="B67" i="31"/>
  <c r="B66" i="31" s="1"/>
  <c r="B65" i="31" s="1"/>
  <c r="D66" i="31"/>
  <c r="D65" i="31"/>
  <c r="C63" i="31"/>
  <c r="B63" i="31"/>
  <c r="C52" i="31"/>
  <c r="B52" i="31"/>
  <c r="C46" i="31"/>
  <c r="C45" i="31" s="1"/>
  <c r="B46" i="31"/>
  <c r="B45" i="31" s="1"/>
  <c r="D45" i="31"/>
  <c r="D8" i="31" s="1"/>
  <c r="C43" i="31"/>
  <c r="B43" i="31"/>
  <c r="C10" i="31"/>
  <c r="C9" i="31" s="1"/>
  <c r="C8" i="31" s="1"/>
  <c r="B10" i="31"/>
  <c r="B9" i="31" s="1"/>
  <c r="B8" i="31" s="1"/>
  <c r="B7" i="31" s="1"/>
  <c r="D9" i="31"/>
  <c r="C112" i="30"/>
  <c r="B112" i="30"/>
  <c r="C110" i="30"/>
  <c r="C98" i="30" s="1"/>
  <c r="B110" i="30"/>
  <c r="C106" i="30"/>
  <c r="B106" i="30"/>
  <c r="C99" i="30"/>
  <c r="B99" i="30"/>
  <c r="B98" i="30" s="1"/>
  <c r="D98" i="30"/>
  <c r="D77" i="30" s="1"/>
  <c r="C96" i="30"/>
  <c r="B96" i="30"/>
  <c r="C85" i="30"/>
  <c r="C78" i="30"/>
  <c r="C77" i="30" s="1"/>
  <c r="C7" i="30" s="1"/>
  <c r="B85" i="30"/>
  <c r="C79" i="30"/>
  <c r="B79" i="30"/>
  <c r="B78" i="30" s="1"/>
  <c r="B77" i="30" s="1"/>
  <c r="D78" i="30"/>
  <c r="C75" i="30"/>
  <c r="B75" i="30"/>
  <c r="C66" i="30"/>
  <c r="B66" i="30"/>
  <c r="C61" i="30"/>
  <c r="B61" i="30"/>
  <c r="C54" i="30"/>
  <c r="C45" i="30"/>
  <c r="B54" i="30"/>
  <c r="C46" i="30"/>
  <c r="B46" i="30"/>
  <c r="B45" i="30"/>
  <c r="D45" i="30"/>
  <c r="C43" i="30"/>
  <c r="B43" i="30"/>
  <c r="C10" i="30"/>
  <c r="B10" i="30"/>
  <c r="B9" i="30" s="1"/>
  <c r="B8" i="30" s="1"/>
  <c r="B7" i="30" s="1"/>
  <c r="D9" i="30"/>
  <c r="D8" i="30"/>
  <c r="C9" i="30"/>
  <c r="C8" i="30"/>
  <c r="C23" i="29"/>
  <c r="B23" i="29"/>
  <c r="B18" i="29"/>
  <c r="C19" i="29"/>
  <c r="C18" i="29" s="1"/>
  <c r="B19" i="29"/>
  <c r="D18" i="29"/>
  <c r="C12" i="29"/>
  <c r="C8" i="29" s="1"/>
  <c r="C7" i="29" s="1"/>
  <c r="B12" i="29"/>
  <c r="C9" i="29"/>
  <c r="B9" i="29"/>
  <c r="D8" i="29"/>
  <c r="B8" i="29"/>
  <c r="B7" i="29" s="1"/>
  <c r="D5" i="29"/>
  <c r="A2" i="29"/>
  <c r="M34" i="28"/>
  <c r="L34" i="28"/>
  <c r="K34" i="28"/>
  <c r="J34" i="28"/>
  <c r="I34" i="28"/>
  <c r="H34" i="28"/>
  <c r="G34" i="28"/>
  <c r="G26" i="28" s="1"/>
  <c r="F34" i="28"/>
  <c r="E34" i="28"/>
  <c r="D34" i="28"/>
  <c r="C34" i="28"/>
  <c r="C26" i="28" s="1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F26" i="28"/>
  <c r="E26" i="28"/>
  <c r="D26" i="28"/>
  <c r="B26" i="28"/>
  <c r="N23" i="28"/>
  <c r="N7" i="28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G31" i="26"/>
  <c r="F31" i="26"/>
  <c r="E31" i="26"/>
  <c r="E24" i="26"/>
  <c r="D31" i="26"/>
  <c r="C31" i="26"/>
  <c r="B31" i="26"/>
  <c r="G25" i="26"/>
  <c r="G24" i="26"/>
  <c r="F25" i="26"/>
  <c r="F24" i="26" s="1"/>
  <c r="E25" i="26"/>
  <c r="D25" i="26"/>
  <c r="D24" i="26"/>
  <c r="C25" i="26"/>
  <c r="C24" i="26" s="1"/>
  <c r="B25" i="26"/>
  <c r="B24" i="26"/>
  <c r="H21" i="26"/>
  <c r="H8" i="26"/>
  <c r="G8" i="26"/>
  <c r="F8" i="26"/>
  <c r="E8" i="26"/>
  <c r="D8" i="26"/>
  <c r="C8" i="26"/>
  <c r="B8" i="26"/>
  <c r="H5" i="26"/>
  <c r="C30" i="25"/>
  <c r="B30" i="25"/>
  <c r="C24" i="25"/>
  <c r="C23" i="25" s="1"/>
  <c r="B24" i="25"/>
  <c r="B23" i="25"/>
  <c r="B21" i="25"/>
  <c r="D7" i="25"/>
  <c r="C7" i="25"/>
  <c r="B7" i="25"/>
  <c r="D7" i="24"/>
  <c r="C7" i="24"/>
  <c r="B7" i="24"/>
  <c r="A7" i="24"/>
  <c r="C6" i="24"/>
  <c r="B6" i="24"/>
  <c r="D5" i="24"/>
  <c r="A3" i="24"/>
  <c r="A2" i="24"/>
  <c r="G27" i="21"/>
  <c r="F27" i="21"/>
  <c r="E27" i="21"/>
  <c r="D27" i="21"/>
  <c r="D20" i="21" s="1"/>
  <c r="C27" i="21"/>
  <c r="C20" i="21" s="1"/>
  <c r="B27" i="21"/>
  <c r="G21" i="21"/>
  <c r="G20" i="21" s="1"/>
  <c r="F21" i="21"/>
  <c r="F20" i="21" s="1"/>
  <c r="E21" i="21"/>
  <c r="E20" i="21" s="1"/>
  <c r="D21" i="21"/>
  <c r="C21" i="21"/>
  <c r="B21" i="21"/>
  <c r="B20" i="21" s="1"/>
  <c r="H17" i="21"/>
  <c r="H7" i="21"/>
  <c r="G7" i="21"/>
  <c r="F7" i="21"/>
  <c r="E7" i="21"/>
  <c r="D7" i="21"/>
  <c r="C7" i="21"/>
  <c r="B7" i="21"/>
  <c r="H4" i="21"/>
  <c r="C29" i="20"/>
  <c r="B29" i="20"/>
  <c r="C23" i="20"/>
  <c r="C22" i="20"/>
  <c r="B23" i="20"/>
  <c r="B20" i="20"/>
  <c r="D7" i="20"/>
  <c r="C7" i="20"/>
  <c r="B7" i="20"/>
  <c r="D7" i="19"/>
  <c r="C7" i="19"/>
  <c r="B7" i="19"/>
  <c r="A7" i="19"/>
  <c r="C6" i="19"/>
  <c r="B6" i="19"/>
  <c r="D5" i="19"/>
  <c r="A3" i="19"/>
  <c r="A2" i="19"/>
  <c r="C18" i="18"/>
  <c r="B18" i="18"/>
  <c r="C15" i="18"/>
  <c r="C14" i="18" s="1"/>
  <c r="B15" i="18"/>
  <c r="D12" i="18"/>
  <c r="D9" i="18"/>
  <c r="C9" i="18"/>
  <c r="B9" i="18"/>
  <c r="A9" i="18"/>
  <c r="D8" i="18"/>
  <c r="D7" i="18" s="1"/>
  <c r="C8" i="18"/>
  <c r="B8" i="18"/>
  <c r="A8" i="18"/>
  <c r="C7" i="18"/>
  <c r="B7" i="18"/>
  <c r="D5" i="18"/>
  <c r="A2" i="18"/>
  <c r="D6" i="17"/>
  <c r="C6" i="17"/>
  <c r="B6" i="17"/>
  <c r="D4" i="17"/>
  <c r="A2" i="17"/>
  <c r="H18" i="13"/>
  <c r="G18" i="13"/>
  <c r="F18" i="13"/>
  <c r="E18" i="13"/>
  <c r="D18" i="13"/>
  <c r="C18" i="13"/>
  <c r="B18" i="13"/>
  <c r="H12" i="13"/>
  <c r="G12" i="13"/>
  <c r="F12" i="13"/>
  <c r="E12" i="13"/>
  <c r="D12" i="13"/>
  <c r="C12" i="13"/>
  <c r="B12" i="13"/>
  <c r="H10" i="13"/>
  <c r="A10" i="13" s="1"/>
  <c r="H6" i="13"/>
  <c r="G6" i="13"/>
  <c r="F6" i="13"/>
  <c r="E6" i="13"/>
  <c r="D6" i="13"/>
  <c r="C6" i="13"/>
  <c r="B6" i="13"/>
  <c r="H4" i="13"/>
  <c r="A4" i="13" s="1"/>
  <c r="H20" i="12"/>
  <c r="G20" i="12"/>
  <c r="F20" i="12"/>
  <c r="E20" i="12"/>
  <c r="D20" i="12"/>
  <c r="C20" i="12"/>
  <c r="B20" i="12"/>
  <c r="A20" i="12"/>
  <c r="H19" i="12"/>
  <c r="H18" i="12" s="1"/>
  <c r="G19" i="12"/>
  <c r="F19" i="12"/>
  <c r="E19" i="12"/>
  <c r="D19" i="12"/>
  <c r="D18" i="12" s="1"/>
  <c r="C19" i="12"/>
  <c r="B19" i="12"/>
  <c r="A19" i="12"/>
  <c r="A18" i="12"/>
  <c r="H17" i="12"/>
  <c r="G17" i="12"/>
  <c r="F17" i="12"/>
  <c r="E17" i="12"/>
  <c r="D17" i="12"/>
  <c r="C17" i="12"/>
  <c r="B17" i="12"/>
  <c r="H14" i="12"/>
  <c r="G14" i="12"/>
  <c r="F14" i="12"/>
  <c r="E14" i="12"/>
  <c r="D14" i="12"/>
  <c r="C14" i="12"/>
  <c r="B14" i="12"/>
  <c r="A14" i="12"/>
  <c r="H13" i="12"/>
  <c r="H12" i="12" s="1"/>
  <c r="G13" i="12"/>
  <c r="G12" i="12" s="1"/>
  <c r="F13" i="12"/>
  <c r="E13" i="12"/>
  <c r="D13" i="12"/>
  <c r="D12" i="12" s="1"/>
  <c r="C13" i="12"/>
  <c r="C12" i="12"/>
  <c r="B13" i="12"/>
  <c r="A13" i="12"/>
  <c r="A12" i="12"/>
  <c r="H11" i="12"/>
  <c r="G11" i="12"/>
  <c r="F11" i="12"/>
  <c r="E11" i="12"/>
  <c r="D11" i="12"/>
  <c r="C11" i="12"/>
  <c r="B11" i="12"/>
  <c r="H8" i="12"/>
  <c r="G8" i="12"/>
  <c r="F8" i="12"/>
  <c r="E8" i="12"/>
  <c r="D8" i="12"/>
  <c r="C8" i="12"/>
  <c r="B8" i="12"/>
  <c r="A8" i="12"/>
  <c r="H7" i="12"/>
  <c r="H6" i="12"/>
  <c r="G7" i="12"/>
  <c r="G6" i="12" s="1"/>
  <c r="F7" i="12"/>
  <c r="F6" i="12" s="1"/>
  <c r="E7" i="12"/>
  <c r="E6" i="12" s="1"/>
  <c r="D7" i="12"/>
  <c r="D6" i="12" s="1"/>
  <c r="C7" i="12"/>
  <c r="C6" i="12"/>
  <c r="B7" i="12"/>
  <c r="A7" i="12"/>
  <c r="A6" i="12"/>
  <c r="H5" i="12"/>
  <c r="G5" i="12"/>
  <c r="F5" i="12"/>
  <c r="E5" i="12"/>
  <c r="D5" i="12"/>
  <c r="C5" i="12"/>
  <c r="B5" i="12"/>
  <c r="H18" i="11"/>
  <c r="G18" i="11"/>
  <c r="F18" i="11"/>
  <c r="E18" i="11"/>
  <c r="D18" i="11"/>
  <c r="C18" i="11"/>
  <c r="B18" i="11"/>
  <c r="H12" i="11"/>
  <c r="G12" i="11"/>
  <c r="F12" i="11"/>
  <c r="E12" i="11"/>
  <c r="D12" i="11"/>
  <c r="C12" i="11"/>
  <c r="B12" i="11"/>
  <c r="H10" i="11"/>
  <c r="A10" i="11" s="1"/>
  <c r="H6" i="11"/>
  <c r="G6" i="11"/>
  <c r="F6" i="11"/>
  <c r="E6" i="11"/>
  <c r="D6" i="11"/>
  <c r="C6" i="11"/>
  <c r="B6" i="11"/>
  <c r="H4" i="11"/>
  <c r="A4" i="11"/>
  <c r="G114" i="8"/>
  <c r="F114" i="8"/>
  <c r="E114" i="8"/>
  <c r="D114" i="8"/>
  <c r="C114" i="8"/>
  <c r="B114" i="8"/>
  <c r="G112" i="8"/>
  <c r="F112" i="8"/>
  <c r="E112" i="8"/>
  <c r="D112" i="8"/>
  <c r="C112" i="8"/>
  <c r="B112" i="8"/>
  <c r="G108" i="8"/>
  <c r="G100" i="8" s="1"/>
  <c r="F108" i="8"/>
  <c r="E108" i="8"/>
  <c r="D108" i="8"/>
  <c r="C108" i="8"/>
  <c r="B108" i="8"/>
  <c r="G101" i="8"/>
  <c r="F101" i="8"/>
  <c r="F100" i="8" s="1"/>
  <c r="E101" i="8"/>
  <c r="E100" i="8"/>
  <c r="D101" i="8"/>
  <c r="C101" i="8"/>
  <c r="B101" i="8"/>
  <c r="B100" i="8"/>
  <c r="H100" i="8"/>
  <c r="G98" i="8"/>
  <c r="F98" i="8"/>
  <c r="E98" i="8"/>
  <c r="E79" i="8" s="1"/>
  <c r="E78" i="8" s="1"/>
  <c r="D98" i="8"/>
  <c r="C98" i="8"/>
  <c r="B98" i="8"/>
  <c r="G87" i="8"/>
  <c r="G79" i="8" s="1"/>
  <c r="G78" i="8" s="1"/>
  <c r="G6" i="8" s="1"/>
  <c r="F87" i="8"/>
  <c r="E87" i="8"/>
  <c r="D87" i="8"/>
  <c r="C87" i="8"/>
  <c r="B87" i="8"/>
  <c r="G80" i="8"/>
  <c r="F80" i="8"/>
  <c r="F79" i="8" s="1"/>
  <c r="E80" i="8"/>
  <c r="D80" i="8"/>
  <c r="D79" i="8" s="1"/>
  <c r="C80" i="8"/>
  <c r="C79" i="8" s="1"/>
  <c r="B80" i="8"/>
  <c r="B79" i="8" s="1"/>
  <c r="B78" i="8" s="1"/>
  <c r="H79" i="8"/>
  <c r="H78" i="8" s="1"/>
  <c r="G76" i="8"/>
  <c r="F76" i="8"/>
  <c r="E76" i="8"/>
  <c r="D76" i="8"/>
  <c r="C76" i="8"/>
  <c r="B76" i="8"/>
  <c r="G67" i="8"/>
  <c r="F67" i="8"/>
  <c r="E67" i="8"/>
  <c r="D67" i="8"/>
  <c r="C67" i="8"/>
  <c r="B67" i="8"/>
  <c r="G62" i="8"/>
  <c r="F62" i="8"/>
  <c r="E62" i="8"/>
  <c r="D62" i="8"/>
  <c r="C62" i="8"/>
  <c r="B62" i="8"/>
  <c r="G55" i="8"/>
  <c r="F55" i="8"/>
  <c r="E55" i="8"/>
  <c r="D55" i="8"/>
  <c r="C55" i="8"/>
  <c r="B55" i="8"/>
  <c r="G47" i="8"/>
  <c r="G46" i="8" s="1"/>
  <c r="F47" i="8"/>
  <c r="E47" i="8"/>
  <c r="D47" i="8"/>
  <c r="D46" i="8" s="1"/>
  <c r="C47" i="8"/>
  <c r="C46" i="8" s="1"/>
  <c r="B47" i="8"/>
  <c r="B46" i="8" s="1"/>
  <c r="H46" i="8"/>
  <c r="G44" i="8"/>
  <c r="F44" i="8"/>
  <c r="E44" i="8"/>
  <c r="E8" i="8" s="1"/>
  <c r="D44" i="8"/>
  <c r="C44" i="8"/>
  <c r="B44" i="8"/>
  <c r="G9" i="8"/>
  <c r="G8" i="8" s="1"/>
  <c r="G7" i="8" s="1"/>
  <c r="F9" i="8"/>
  <c r="F8" i="8" s="1"/>
  <c r="E9" i="8"/>
  <c r="D9" i="8"/>
  <c r="D8" i="8"/>
  <c r="D7" i="8" s="1"/>
  <c r="C9" i="8"/>
  <c r="B9" i="8"/>
  <c r="B8" i="8"/>
  <c r="B7" i="8" s="1"/>
  <c r="B6" i="8" s="1"/>
  <c r="H8" i="8"/>
  <c r="H7" i="8" s="1"/>
  <c r="G114" i="7"/>
  <c r="F114" i="7"/>
  <c r="E114" i="7"/>
  <c r="D114" i="7"/>
  <c r="C114" i="7"/>
  <c r="B114" i="7"/>
  <c r="G112" i="7"/>
  <c r="F112" i="7"/>
  <c r="E112" i="7"/>
  <c r="D112" i="7"/>
  <c r="C112" i="7"/>
  <c r="B112" i="7"/>
  <c r="G108" i="7"/>
  <c r="F108" i="7"/>
  <c r="E108" i="7"/>
  <c r="D108" i="7"/>
  <c r="C108" i="7"/>
  <c r="B108" i="7"/>
  <c r="G101" i="7"/>
  <c r="G100" i="7" s="1"/>
  <c r="F101" i="7"/>
  <c r="F100" i="7"/>
  <c r="E101" i="7"/>
  <c r="D101" i="7"/>
  <c r="C101" i="7"/>
  <c r="C100" i="7"/>
  <c r="B101" i="7"/>
  <c r="H100" i="7"/>
  <c r="G98" i="7"/>
  <c r="F98" i="7"/>
  <c r="E98" i="7"/>
  <c r="D98" i="7"/>
  <c r="C98" i="7"/>
  <c r="B98" i="7"/>
  <c r="B79" i="7" s="1"/>
  <c r="G87" i="7"/>
  <c r="F87" i="7"/>
  <c r="E87" i="7"/>
  <c r="D87" i="7"/>
  <c r="C87" i="7"/>
  <c r="B87" i="7"/>
  <c r="G80" i="7"/>
  <c r="G79" i="7"/>
  <c r="G78" i="7" s="1"/>
  <c r="F80" i="7"/>
  <c r="E80" i="7"/>
  <c r="D80" i="7"/>
  <c r="C80" i="7"/>
  <c r="C79" i="7" s="1"/>
  <c r="C78" i="7" s="1"/>
  <c r="B80" i="7"/>
  <c r="H79" i="7"/>
  <c r="H78" i="7" s="1"/>
  <c r="G76" i="7"/>
  <c r="F76" i="7"/>
  <c r="E76" i="7"/>
  <c r="D76" i="7"/>
  <c r="C76" i="7"/>
  <c r="B76" i="7"/>
  <c r="G67" i="7"/>
  <c r="F67" i="7"/>
  <c r="E67" i="7"/>
  <c r="D67" i="7"/>
  <c r="C67" i="7"/>
  <c r="B67" i="7"/>
  <c r="G62" i="7"/>
  <c r="F62" i="7"/>
  <c r="E62" i="7"/>
  <c r="D62" i="7"/>
  <c r="C62" i="7"/>
  <c r="C46" i="7" s="1"/>
  <c r="B62" i="7"/>
  <c r="G55" i="7"/>
  <c r="F55" i="7"/>
  <c r="E55" i="7"/>
  <c r="E46" i="7" s="1"/>
  <c r="D55" i="7"/>
  <c r="C55" i="7"/>
  <c r="B55" i="7"/>
  <c r="G47" i="7"/>
  <c r="G46" i="7" s="1"/>
  <c r="F47" i="7"/>
  <c r="F46" i="7" s="1"/>
  <c r="E47" i="7"/>
  <c r="D47" i="7"/>
  <c r="D46" i="7" s="1"/>
  <c r="C47" i="7"/>
  <c r="B47" i="7"/>
  <c r="B46" i="7"/>
  <c r="H46" i="7"/>
  <c r="H7" i="7" s="1"/>
  <c r="G44" i="7"/>
  <c r="F44" i="7"/>
  <c r="F8" i="7" s="1"/>
  <c r="F7" i="7" s="1"/>
  <c r="E44" i="7"/>
  <c r="E8" i="7" s="1"/>
  <c r="E7" i="7" s="1"/>
  <c r="E6" i="7" s="1"/>
  <c r="D44" i="7"/>
  <c r="C44" i="7"/>
  <c r="B44" i="7"/>
  <c r="G9" i="7"/>
  <c r="G8" i="7" s="1"/>
  <c r="G7" i="7" s="1"/>
  <c r="G6" i="7" s="1"/>
  <c r="F9" i="7"/>
  <c r="E9" i="7"/>
  <c r="D9" i="7"/>
  <c r="D8" i="7" s="1"/>
  <c r="C9" i="7"/>
  <c r="C8" i="7" s="1"/>
  <c r="C7" i="7" s="1"/>
  <c r="C6" i="7" s="1"/>
  <c r="B9" i="7"/>
  <c r="H8" i="7"/>
  <c r="G114" i="6"/>
  <c r="F114" i="6"/>
  <c r="E114" i="6"/>
  <c r="D114" i="6"/>
  <c r="C114" i="6"/>
  <c r="B114" i="6"/>
  <c r="G112" i="6"/>
  <c r="F112" i="6"/>
  <c r="E112" i="6"/>
  <c r="D112" i="6"/>
  <c r="D100" i="6" s="1"/>
  <c r="C112" i="6"/>
  <c r="B112" i="6"/>
  <c r="G108" i="6"/>
  <c r="G100" i="6" s="1"/>
  <c r="F108" i="6"/>
  <c r="F100" i="6" s="1"/>
  <c r="F67" i="6" s="1"/>
  <c r="E108" i="6"/>
  <c r="D108" i="6"/>
  <c r="C108" i="6"/>
  <c r="C100" i="6" s="1"/>
  <c r="B108" i="6"/>
  <c r="G101" i="6"/>
  <c r="F101" i="6"/>
  <c r="E101" i="6"/>
  <c r="E100" i="6" s="1"/>
  <c r="D101" i="6"/>
  <c r="C101" i="6"/>
  <c r="B101" i="6"/>
  <c r="H100" i="6"/>
  <c r="G98" i="6"/>
  <c r="F98" i="6"/>
  <c r="E98" i="6"/>
  <c r="D98" i="6"/>
  <c r="C98" i="6"/>
  <c r="B98" i="6"/>
  <c r="G89" i="6"/>
  <c r="F89" i="6"/>
  <c r="E89" i="6"/>
  <c r="D89" i="6"/>
  <c r="C89" i="6"/>
  <c r="B89" i="6"/>
  <c r="G84" i="6"/>
  <c r="F84" i="6"/>
  <c r="E84" i="6"/>
  <c r="D84" i="6"/>
  <c r="C84" i="6"/>
  <c r="B84" i="6"/>
  <c r="B68" i="6" s="1"/>
  <c r="G77" i="6"/>
  <c r="G68" i="6" s="1"/>
  <c r="G67" i="6" s="1"/>
  <c r="F77" i="6"/>
  <c r="E77" i="6"/>
  <c r="D77" i="6"/>
  <c r="D68" i="6" s="1"/>
  <c r="D67" i="6" s="1"/>
  <c r="C77" i="6"/>
  <c r="B77" i="6"/>
  <c r="G69" i="6"/>
  <c r="F69" i="6"/>
  <c r="F68" i="6" s="1"/>
  <c r="E69" i="6"/>
  <c r="E68" i="6" s="1"/>
  <c r="D69" i="6"/>
  <c r="C69" i="6"/>
  <c r="B69" i="6"/>
  <c r="H68" i="6"/>
  <c r="G65" i="6"/>
  <c r="F65" i="6"/>
  <c r="E65" i="6"/>
  <c r="D65" i="6"/>
  <c r="C65" i="6"/>
  <c r="B65" i="6"/>
  <c r="G54" i="6"/>
  <c r="F54" i="6"/>
  <c r="E54" i="6"/>
  <c r="D54" i="6"/>
  <c r="C54" i="6"/>
  <c r="B54" i="6"/>
  <c r="G47" i="6"/>
  <c r="F47" i="6"/>
  <c r="E47" i="6"/>
  <c r="D47" i="6"/>
  <c r="C47" i="6"/>
  <c r="C46" i="6" s="1"/>
  <c r="B47" i="6"/>
  <c r="B46" i="6" s="1"/>
  <c r="H46" i="6"/>
  <c r="F46" i="6"/>
  <c r="G44" i="6"/>
  <c r="F44" i="6"/>
  <c r="E44" i="6"/>
  <c r="D44" i="6"/>
  <c r="D8" i="6" s="1"/>
  <c r="D7" i="6" s="1"/>
  <c r="C44" i="6"/>
  <c r="B44" i="6"/>
  <c r="G9" i="6"/>
  <c r="F9" i="6"/>
  <c r="F8" i="6" s="1"/>
  <c r="F7" i="6" s="1"/>
  <c r="E9" i="6"/>
  <c r="E8" i="6" s="1"/>
  <c r="D9" i="6"/>
  <c r="C9" i="6"/>
  <c r="C8" i="6" s="1"/>
  <c r="C7" i="6" s="1"/>
  <c r="B9" i="6"/>
  <c r="H8" i="6"/>
  <c r="H7" i="6"/>
  <c r="H4" i="6"/>
  <c r="G114" i="5"/>
  <c r="F114" i="5"/>
  <c r="E114" i="5"/>
  <c r="D114" i="5"/>
  <c r="C114" i="5"/>
  <c r="B114" i="5"/>
  <c r="G112" i="5"/>
  <c r="F112" i="5"/>
  <c r="E112" i="5"/>
  <c r="D112" i="5"/>
  <c r="C112" i="5"/>
  <c r="B112" i="5"/>
  <c r="G108" i="5"/>
  <c r="F108" i="5"/>
  <c r="E108" i="5"/>
  <c r="D108" i="5"/>
  <c r="C108" i="5"/>
  <c r="B108" i="5"/>
  <c r="B100" i="5" s="1"/>
  <c r="G101" i="5"/>
  <c r="G100" i="5" s="1"/>
  <c r="F101" i="5"/>
  <c r="E101" i="5"/>
  <c r="D101" i="5"/>
  <c r="C101" i="5"/>
  <c r="C100" i="5" s="1"/>
  <c r="B101" i="5"/>
  <c r="H100" i="5"/>
  <c r="G98" i="5"/>
  <c r="F98" i="5"/>
  <c r="E98" i="5"/>
  <c r="D98" i="5"/>
  <c r="C98" i="5"/>
  <c r="B98" i="5"/>
  <c r="G89" i="5"/>
  <c r="F89" i="5"/>
  <c r="E89" i="5"/>
  <c r="D89" i="5"/>
  <c r="C89" i="5"/>
  <c r="B89" i="5"/>
  <c r="G84" i="5"/>
  <c r="F84" i="5"/>
  <c r="E84" i="5"/>
  <c r="D84" i="5"/>
  <c r="C84" i="5"/>
  <c r="B84" i="5"/>
  <c r="G77" i="5"/>
  <c r="F77" i="5"/>
  <c r="E77" i="5"/>
  <c r="D77" i="5"/>
  <c r="C77" i="5"/>
  <c r="B77" i="5"/>
  <c r="G69" i="5"/>
  <c r="G68" i="5" s="1"/>
  <c r="F69" i="5"/>
  <c r="F68" i="5" s="1"/>
  <c r="F67" i="5" s="1"/>
  <c r="E69" i="5"/>
  <c r="D69" i="5"/>
  <c r="D68" i="5" s="1"/>
  <c r="D67" i="5" s="1"/>
  <c r="D6" i="5" s="1"/>
  <c r="C69" i="5"/>
  <c r="C68" i="5" s="1"/>
  <c r="C67" i="5" s="1"/>
  <c r="B69" i="5"/>
  <c r="B68" i="5" s="1"/>
  <c r="H68" i="5"/>
  <c r="H67" i="5"/>
  <c r="G65" i="5"/>
  <c r="F65" i="5"/>
  <c r="E65" i="5"/>
  <c r="D65" i="5"/>
  <c r="C65" i="5"/>
  <c r="C46" i="5" s="1"/>
  <c r="B65" i="5"/>
  <c r="G54" i="5"/>
  <c r="F54" i="5"/>
  <c r="E54" i="5"/>
  <c r="E46" i="5" s="1"/>
  <c r="D54" i="5"/>
  <c r="C54" i="5"/>
  <c r="B54" i="5"/>
  <c r="G47" i="5"/>
  <c r="F47" i="5"/>
  <c r="F46" i="5" s="1"/>
  <c r="E47" i="5"/>
  <c r="D47" i="5"/>
  <c r="D46" i="5" s="1"/>
  <c r="C47" i="5"/>
  <c r="B47" i="5"/>
  <c r="H46" i="5"/>
  <c r="G44" i="5"/>
  <c r="F44" i="5"/>
  <c r="E44" i="5"/>
  <c r="E8" i="5" s="1"/>
  <c r="D44" i="5"/>
  <c r="D8" i="5" s="1"/>
  <c r="D7" i="5" s="1"/>
  <c r="C44" i="5"/>
  <c r="B44" i="5"/>
  <c r="G9" i="5"/>
  <c r="G8" i="5" s="1"/>
  <c r="F9" i="5"/>
  <c r="F8" i="5" s="1"/>
  <c r="E9" i="5"/>
  <c r="D9" i="5"/>
  <c r="C9" i="5"/>
  <c r="C8" i="5" s="1"/>
  <c r="B9" i="5"/>
  <c r="H8" i="5"/>
  <c r="H7" i="5" s="1"/>
  <c r="H4" i="5"/>
  <c r="E100" i="7"/>
  <c r="E79" i="7"/>
  <c r="E78" i="7" s="1"/>
  <c r="C8" i="8"/>
  <c r="C7" i="8"/>
  <c r="F78" i="8"/>
  <c r="D100" i="8"/>
  <c r="F46" i="8"/>
  <c r="G18" i="12"/>
  <c r="B12" i="12"/>
  <c r="B18" i="12"/>
  <c r="B6" i="12"/>
  <c r="C18" i="12"/>
  <c r="E12" i="12"/>
  <c r="F18" i="12"/>
  <c r="F12" i="12"/>
  <c r="E18" i="12"/>
  <c r="G8" i="6"/>
  <c r="G7" i="6" s="1"/>
  <c r="G46" i="6"/>
  <c r="B8" i="6"/>
  <c r="B7" i="6" s="1"/>
  <c r="E46" i="6"/>
  <c r="E7" i="6" s="1"/>
  <c r="D46" i="6"/>
  <c r="H67" i="6"/>
  <c r="E67" i="6"/>
  <c r="E6" i="6" s="1"/>
  <c r="B8" i="5"/>
  <c r="D100" i="5"/>
  <c r="F100" i="5"/>
  <c r="B46" i="5"/>
  <c r="B7" i="5" s="1"/>
  <c r="E68" i="5"/>
  <c r="E100" i="5"/>
  <c r="G46" i="5"/>
  <c r="G7" i="5" s="1"/>
  <c r="D7" i="48"/>
  <c r="D6" i="48" s="1"/>
  <c r="B7" i="48"/>
  <c r="B6" i="48" s="1"/>
  <c r="F81" i="48"/>
  <c r="F6" i="48"/>
  <c r="E67" i="5"/>
  <c r="D6" i="6" l="1"/>
  <c r="F6" i="6"/>
  <c r="G67" i="5"/>
  <c r="G6" i="5" s="1"/>
  <c r="B67" i="5"/>
  <c r="B6" i="5" s="1"/>
  <c r="D7" i="7"/>
  <c r="D7" i="49"/>
  <c r="D6" i="49" s="1"/>
  <c r="G6" i="6"/>
  <c r="D79" i="7"/>
  <c r="C7" i="5"/>
  <c r="C6" i="5" s="1"/>
  <c r="C68" i="6"/>
  <c r="C67" i="6" s="1"/>
  <c r="C6" i="6" s="1"/>
  <c r="D100" i="7"/>
  <c r="D78" i="8"/>
  <c r="D6" i="8" s="1"/>
  <c r="C100" i="8"/>
  <c r="C78" i="8" s="1"/>
  <c r="C6" i="8" s="1"/>
  <c r="C7" i="31"/>
  <c r="E6" i="48"/>
  <c r="B100" i="6"/>
  <c r="B67" i="6" s="1"/>
  <c r="B6" i="6" s="1"/>
  <c r="F7" i="5"/>
  <c r="F6" i="5" s="1"/>
  <c r="E7" i="5"/>
  <c r="E6" i="5" s="1"/>
  <c r="B8" i="7"/>
  <c r="B7" i="7" s="1"/>
  <c r="F79" i="7"/>
  <c r="F78" i="7" s="1"/>
  <c r="F6" i="7" s="1"/>
  <c r="B100" i="7"/>
  <c r="B78" i="7" s="1"/>
  <c r="F7" i="8"/>
  <c r="F6" i="8" s="1"/>
  <c r="E46" i="8"/>
  <c r="E7" i="8" s="1"/>
  <c r="E6" i="8" s="1"/>
  <c r="B14" i="18"/>
  <c r="B22" i="20"/>
  <c r="E7" i="49"/>
  <c r="E6" i="49" s="1"/>
  <c r="D78" i="7" l="1"/>
  <c r="D6" i="7" s="1"/>
  <c r="B6" i="7"/>
</calcChain>
</file>

<file path=xl/sharedStrings.xml><?xml version="1.0" encoding="utf-8"?>
<sst xmlns="http://schemas.openxmlformats.org/spreadsheetml/2006/main" count="1369" uniqueCount="369">
  <si>
    <t>Облігації Укравтодору (5 - річні)</t>
  </si>
  <si>
    <t>Облігації ДІУ (7 - річні)</t>
  </si>
  <si>
    <t>АТ "Державний експортно-імпортний банк України"</t>
  </si>
  <si>
    <t>ЄВРО</t>
  </si>
  <si>
    <t>2022-2026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</si>
  <si>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</si>
  <si>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</si>
  <si>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</si>
  <si>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</si>
  <si>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</si>
  <si>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</si>
  <si>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</si>
  <si>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</si>
  <si>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</si>
  <si>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</si>
  <si>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</si>
  <si>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</si>
  <si>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</si>
  <si>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</si>
  <si>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</si>
  <si>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>АКБ "ПриватБанк"</t>
  </si>
  <si>
    <t xml:space="preserve">            ОВДП (18 - місячні)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</si>
  <si>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</si>
  <si>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</si>
  <si>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</si>
  <si>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Японія</t>
  </si>
  <si>
    <t>ОВДП (16 - річні)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</si>
  <si>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</si>
  <si>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</si>
  <si>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</si>
  <si>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</si>
  <si>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</si>
  <si>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</si>
  <si>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</si>
  <si>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</si>
  <si>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Валютна структура боргу на кінець попереднього року та на звітну дату</t>
  </si>
  <si>
    <t>ОВДП (7 - річні)</t>
  </si>
  <si>
    <t xml:space="preserve">            ОВДП (11 -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</si>
  <si>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</si>
  <si>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</si>
  <si>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</si>
  <si>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</si>
  <si>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</si>
  <si>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</si>
  <si>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</si>
  <si>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ПАТ "Кредитвест банк"</t>
  </si>
  <si>
    <t>Внутрішній борг</t>
  </si>
  <si>
    <t>Німеччина</t>
  </si>
  <si>
    <t>ОВДП (24-річні)</t>
  </si>
  <si>
    <t>Європейський банк реконструкції та розвитку</t>
  </si>
  <si>
    <t>АТ "Банк Восток"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</si>
  <si>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</si>
  <si>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</si>
  <si>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</si>
  <si>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</si>
  <si>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</si>
  <si>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</si>
  <si>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</si>
  <si>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ОЗДП 2021</t>
  </si>
  <si>
    <t>Зовнішній борг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</si>
  <si>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</si>
  <si>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</si>
  <si>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</si>
  <si>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</si>
  <si>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</si>
  <si>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</si>
  <si>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</si>
  <si>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</si>
  <si>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</si>
  <si>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</si>
  <si>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</si>
  <si>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</si>
  <si>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</si>
  <si>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</si>
  <si>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</si>
  <si>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</si>
  <si>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</si>
  <si>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</si>
  <si>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</si>
  <si>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</si>
  <si>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</si>
  <si>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dcdf35cf-5098-4bef-a856-3a07e4fe5f1c</t>
  </si>
  <si>
    <t>(за видами відсоткових ставок)</t>
  </si>
  <si>
    <t>ОВДП (8 - річні)</t>
  </si>
  <si>
    <t xml:space="preserve">            ОВДП (12 -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</si>
  <si>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</si>
  <si>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</si>
  <si>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</si>
  <si>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</si>
  <si>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</si>
  <si>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</si>
  <si>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</si>
  <si>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</si>
  <si>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</si>
  <si>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</si>
  <si>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</si>
  <si>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Облігації Укравтодору (3 - річні)</t>
  </si>
  <si>
    <t>АТ "Таскомбанк"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</si>
  <si>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</si>
  <si>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</si>
  <si>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</si>
  <si>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</si>
  <si>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Державні цінні папери</t>
  </si>
  <si>
    <t>Польща</t>
  </si>
  <si>
    <t>2021.06.30-2021.12.31</t>
  </si>
  <si>
    <t>ОВДП (21-річні)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</si>
  <si>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</si>
  <si>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</si>
  <si>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</si>
  <si>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АТ "Банк Альянс"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</si>
  <si>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</si>
  <si>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</si>
  <si>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</si>
  <si>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</si>
  <si>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</si>
  <si>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</si>
  <si>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</si>
  <si>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</si>
  <si>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</si>
  <si>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</si>
  <si>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</si>
  <si>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</si>
  <si>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</si>
  <si>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</si>
  <si>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</si>
  <si>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</si>
  <si>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</si>
  <si>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</si>
  <si>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АТ "АКБ "Львів"</t>
  </si>
  <si>
    <t>тис.одиниць</t>
  </si>
  <si>
    <t>Дата отчета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</si>
  <si>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</si>
  <si>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</si>
  <si>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</si>
  <si>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</si>
  <si>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</si>
  <si>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</si>
  <si>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</si>
  <si>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</si>
  <si>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</si>
  <si>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</si>
  <si>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ОВДП (20 - річні)</t>
  </si>
  <si>
    <t>Загальна сума державного та гарантованого державою боргу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</si>
  <si>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</si>
  <si>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</si>
  <si>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</si>
  <si>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</si>
  <si>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</si>
  <si>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</si>
  <si>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</si>
  <si>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</si>
  <si>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30.06.2021</t>
  </si>
  <si>
    <t>LIBOR</t>
  </si>
  <si>
    <t>В тому числі:</t>
  </si>
  <si>
    <t>2</t>
  </si>
  <si>
    <t>(за типом кредитора)</t>
  </si>
  <si>
    <t xml:space="preserve">            ОВДП (22-річні)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</si>
  <si>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</si>
  <si>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</si>
  <si>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</si>
  <si>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</si>
  <si>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</si>
  <si>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</si>
  <si>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</si>
  <si>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</si>
  <si>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</si>
  <si>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</si>
  <si>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</si>
  <si>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</si>
  <si>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АТ "ОТП банк"</t>
  </si>
  <si>
    <t>курс до USD</t>
  </si>
  <si>
    <t>Індекс споживчих цін (СРІ)</t>
  </si>
  <si>
    <t>АТ "Державний ощадний банк України"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</si>
  <si>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</si>
  <si>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</si>
  <si>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</si>
  <si>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</si>
  <si>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</si>
  <si>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</si>
  <si>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Chase Manhattan Bank Luxembourg S.A.</t>
  </si>
  <si>
    <t>Облігації Укравтодору (12 - місячні)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</si>
  <si>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</si>
  <si>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</si>
  <si>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</si>
  <si>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</si>
  <si>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2026-31.12.2060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</si>
  <si>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</si>
  <si>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</si>
  <si>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</si>
  <si>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</si>
  <si>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</si>
  <si>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</si>
  <si>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</si>
  <si>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</si>
  <si>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</si>
  <si>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</si>
  <si>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</si>
  <si>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</si>
  <si>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</si>
  <si>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</si>
  <si>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</si>
  <si>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</si>
  <si>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</si>
  <si>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</si>
  <si>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</si>
  <si>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</si>
  <si>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</si>
  <si>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</si>
  <si>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</si>
  <si>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</si>
  <si>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STOP</t>
  </si>
  <si>
    <t>State debt and State guaranteed debt of  Ukraine for the current year</t>
  </si>
  <si>
    <t>bn, UAH</t>
  </si>
  <si>
    <t>Total amount of state debt and state guaranteed debt</t>
  </si>
  <si>
    <t>State debt</t>
  </si>
  <si>
    <t>Domestic debt</t>
  </si>
  <si>
    <t>1. Government securities issued on the domestic market</t>
  </si>
  <si>
    <t>T-bonds(10 - years)</t>
  </si>
  <si>
    <t>T-bonds (11 - years)</t>
  </si>
  <si>
    <t>T-bills (12 - months)</t>
  </si>
  <si>
    <t>T-bonds (12 - years)</t>
  </si>
  <si>
    <t>T-bonds (13 - years)</t>
  </si>
  <si>
    <t>T-bonds (14 - years)</t>
  </si>
  <si>
    <t>T-bonds (15 - years)</t>
  </si>
  <si>
    <t>T-bonds (16 - years)</t>
  </si>
  <si>
    <t>T-bonds (17 - years)</t>
  </si>
  <si>
    <t>T-bonds (18 - months)</t>
  </si>
  <si>
    <t>T-bonds(18 - years)</t>
  </si>
  <si>
    <t>T-bonds (19 - years)</t>
  </si>
  <si>
    <t>T-bonds (2 - years)</t>
  </si>
  <si>
    <t>T-bonds (20 - years)</t>
  </si>
  <si>
    <t>T-bonds (21 - years)</t>
  </si>
  <si>
    <t>T-bonds (22 - years)</t>
  </si>
  <si>
    <t>T-bonds (23 - years)</t>
  </si>
  <si>
    <t>T-bonds (24 - years)</t>
  </si>
  <si>
    <t>T-bonds (25 - years)</t>
  </si>
  <si>
    <t>T-bonds (26 - years)</t>
  </si>
  <si>
    <t>T-bonds (27 - years)</t>
  </si>
  <si>
    <t>T-bonds (28 - years)</t>
  </si>
  <si>
    <t>T-bonds (29 - years)</t>
  </si>
  <si>
    <t>T-bills (3 - months)</t>
  </si>
  <si>
    <t>T-bonds (3 - years)</t>
  </si>
  <si>
    <t>T-bons (30 - years)</t>
  </si>
  <si>
    <t>T-bonds (4 - years)</t>
  </si>
  <si>
    <t>T-bons (5 - years)</t>
  </si>
  <si>
    <t>T-bills  (6 - months)</t>
  </si>
  <si>
    <t>T-bonds (6 - years)</t>
  </si>
  <si>
    <t>T-bonds (7 - years)</t>
  </si>
  <si>
    <t>T-bonds (8 - years)</t>
  </si>
  <si>
    <t>T-bills (9 - months)</t>
  </si>
  <si>
    <t>T-bonds (9 - years)</t>
  </si>
  <si>
    <t>2. Domestic banks or commercial loans</t>
  </si>
  <si>
    <t>National bank of Ukraine</t>
  </si>
  <si>
    <t>External Debt</t>
  </si>
  <si>
    <t>1. IFO Loans</t>
  </si>
  <si>
    <t>EU</t>
  </si>
  <si>
    <t>EBRD</t>
  </si>
  <si>
    <t>EIB</t>
  </si>
  <si>
    <t>IBRD</t>
  </si>
  <si>
    <t>IMF</t>
  </si>
  <si>
    <t>Clean Technology Fund (IBRD)</t>
  </si>
  <si>
    <t>2. Official loans</t>
  </si>
  <si>
    <t>Germany</t>
  </si>
  <si>
    <t>Poland</t>
  </si>
  <si>
    <t>Russia</t>
  </si>
  <si>
    <t>USA</t>
  </si>
  <si>
    <t>France</t>
  </si>
  <si>
    <t>Japan</t>
  </si>
  <si>
    <t>3. External banks or commercial loans</t>
  </si>
  <si>
    <t>4. Government securities issued on the external market</t>
  </si>
  <si>
    <t xml:space="preserve">Eurobonds issued in 2013 </t>
  </si>
  <si>
    <t>Eurobonds issued in 2015</t>
  </si>
  <si>
    <t>Eurobonds issued in 2016</t>
  </si>
  <si>
    <t>Eurobonds issued in 2017</t>
  </si>
  <si>
    <t>Eurobonds issued in 2018</t>
  </si>
  <si>
    <t>Eurobonds issued in 2019</t>
  </si>
  <si>
    <t>Eurobonds issued in 2020</t>
  </si>
  <si>
    <t>Eurobonds issued in 2021</t>
  </si>
  <si>
    <t>5. Other liabilities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</si>
  <si>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</si>
  <si>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</si>
  <si>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</si>
  <si>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</si>
  <si>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</si>
  <si>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State Mortgage Institution Bonds (7 - years)</t>
  </si>
  <si>
    <t>Ukravtodor bonds (12 - months)</t>
  </si>
  <si>
    <t>Ukravtodor bonds (3 - years)</t>
  </si>
  <si>
    <t>Ukravtodor bonds (5 - years)</t>
  </si>
  <si>
    <t>JSC “PrivatBank”</t>
  </si>
  <si>
    <t>JSCB "Lviv"</t>
  </si>
  <si>
    <t>JSC "Bank Alliance"</t>
  </si>
  <si>
    <t>PJSC "Bank Vostok"</t>
  </si>
  <si>
    <t>Ukreximbank</t>
  </si>
  <si>
    <t xml:space="preserve">State Savings Bank of Ukraine </t>
  </si>
  <si>
    <t>OTP Bank</t>
  </si>
  <si>
    <t>JSCB "Tascombank"</t>
  </si>
  <si>
    <t>Ukrgasbank</t>
  </si>
  <si>
    <t>PJSC “Creditwestbank Bank”</t>
  </si>
  <si>
    <t>3. Other liabilities</t>
  </si>
  <si>
    <t>Other creditors</t>
  </si>
  <si>
    <t>European Atomic Energy Community</t>
  </si>
  <si>
    <t>2. Official Loans</t>
  </si>
  <si>
    <t>China EximBank</t>
  </si>
  <si>
    <t>5.Other liabilities</t>
  </si>
  <si>
    <t>bn, USD</t>
  </si>
  <si>
    <t>State debt and State guaranteed debt of Ukraine as of  30.06.2021</t>
  </si>
  <si>
    <t>(by interest rate types)</t>
  </si>
  <si>
    <t>bn, units</t>
  </si>
  <si>
    <t>Consumer Price Index (СРІ)</t>
  </si>
  <si>
    <t>NBU rate</t>
  </si>
  <si>
    <t>IMF rate</t>
  </si>
  <si>
    <t>Fixed</t>
  </si>
  <si>
    <t>Including:</t>
  </si>
  <si>
    <t>State-guaranteed debt</t>
  </si>
  <si>
    <t>State debt and State guaranteed debt of Ukraine as of 30.06.2021</t>
  </si>
  <si>
    <t>(by currency)</t>
  </si>
  <si>
    <t>EUR</t>
  </si>
  <si>
    <t>SDR</t>
  </si>
  <si>
    <t>JPY</t>
  </si>
  <si>
    <t>State-Guaranteed debt</t>
  </si>
  <si>
    <t>State debt and State guaranteed debt  of Ukraine as of 30.06.2021</t>
  </si>
  <si>
    <t>by conditionality</t>
  </si>
  <si>
    <t xml:space="preserve"> State Debt</t>
  </si>
  <si>
    <t>T-bonds (10 - years)</t>
  </si>
  <si>
    <t>T-bonds (18 - years)</t>
  </si>
  <si>
    <t>T-bonds(28 - years)</t>
  </si>
  <si>
    <t>T-bonds(29 - years)</t>
  </si>
  <si>
    <t>T-bonds (30 - years)</t>
  </si>
  <si>
    <t>T-bonds (5 - years)</t>
  </si>
  <si>
    <t>NBU</t>
  </si>
  <si>
    <t>1. IFO loans</t>
  </si>
  <si>
    <t>4. Securities issued on the external market</t>
  </si>
  <si>
    <t>4. Other liabilities</t>
  </si>
  <si>
    <t>by borrowing market (creditors)</t>
  </si>
  <si>
    <t>T-bondls (2 - years)</t>
  </si>
  <si>
    <t>T-bonds  (25 - years)</t>
  </si>
  <si>
    <t>T-bonds  (26 - years)</t>
  </si>
  <si>
    <t>T-bonds  (28 - years)</t>
  </si>
  <si>
    <t>T-bonds  (29 - years)</t>
  </si>
  <si>
    <t>T-bonds  (3 - years)</t>
  </si>
  <si>
    <t>T-bonds  (4 - years)</t>
  </si>
  <si>
    <t>T-bonds  (6 - years)</t>
  </si>
  <si>
    <t>T-bonds  (7 - years)</t>
  </si>
  <si>
    <t>T-bonds  (8 - years)</t>
  </si>
  <si>
    <t>External debt</t>
  </si>
  <si>
    <t>1.IFIs</t>
  </si>
  <si>
    <t>State debt and State guaranteed debt of Ukraine for the last 5 years</t>
  </si>
  <si>
    <t>T-bills (1 - months)</t>
  </si>
  <si>
    <t>T-bills (12 - month)</t>
  </si>
  <si>
    <t>T-bonds(17 - years)</t>
  </si>
  <si>
    <t>T-bonds (18 - month)</t>
  </si>
  <si>
    <t>T-bonds  (2 - years)</t>
  </si>
  <si>
    <t>T-bills (4 - years)</t>
  </si>
  <si>
    <t>T-bills (6 - months)</t>
  </si>
  <si>
    <t>T-bonds (9 - months)</t>
  </si>
  <si>
    <t>T-bonds  (9 - years)</t>
  </si>
  <si>
    <t>Canada</t>
  </si>
  <si>
    <t>Eurobonds issued in 2014</t>
  </si>
  <si>
    <t>State Mortgage Institution Bonds (5 - years)</t>
  </si>
  <si>
    <t>Nadtogaz Bonds (3 - years)</t>
  </si>
  <si>
    <t>Ukravtodor'' Bonds  (12 - monthss)</t>
  </si>
  <si>
    <t>'Ukravtodor'' Bonds  (3 - years)</t>
  </si>
  <si>
    <t>'Ukravtodor'' Bonds  (5 - years)</t>
  </si>
  <si>
    <t xml:space="preserve">Canada </t>
  </si>
  <si>
    <t>Gazprombank</t>
  </si>
  <si>
    <t>China Development Bank</t>
  </si>
  <si>
    <t>Korea EximBank</t>
  </si>
  <si>
    <t>USD, bn</t>
  </si>
  <si>
    <t>7Y Ukravtodor Eurobonds issued in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</si>
</sst>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1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74">
    <xf numFmtId="0" fontId="0" fillId="0" borderId="0" xfId="0"/>
    <xf numFmtId="0" fontId="2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6" fillId="0" borderId="0" xfId="0" applyFont="1" applyAlignment="1"/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left" indent="1"/>
    </xf>
    <xf numFmtId="4" fontId="8" fillId="3" borderId="1" xfId="1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right"/>
    </xf>
    <xf numFmtId="4" fontId="10" fillId="12" borderId="1" xfId="11" applyNumberFormat="1" applyFont="1" applyBorder="1" applyAlignment="1">
      <alignment horizontal="right" vertical="center"/>
    </xf>
    <xf numFmtId="0" fontId="9" fillId="0" borderId="0" xfId="2" applyNumberFormat="1" applyFont="1" applyAlignment="1"/>
    <xf numFmtId="0" fontId="2" fillId="0" borderId="0" xfId="0" applyFont="1" applyAlignment="1">
      <alignment horizontal="right"/>
    </xf>
    <xf numFmtId="49" fontId="11" fillId="4" borderId="1" xfId="2" applyNumberFormat="1" applyFont="1" applyFill="1" applyBorder="1" applyAlignment="1">
      <alignment horizontal="left" vertical="center"/>
    </xf>
    <xf numFmtId="166" fontId="0" fillId="0" borderId="0" xfId="0" applyNumberFormat="1"/>
    <xf numFmtId="4" fontId="12" fillId="2" borderId="1" xfId="10" applyNumberFormat="1" applyFont="1" applyFill="1" applyBorder="1" applyAlignment="1">
      <alignment horizontal="right" vertical="center"/>
    </xf>
    <xf numFmtId="10" fontId="6" fillId="14" borderId="1" xfId="13" applyNumberFormat="1" applyFont="1" applyFill="1" applyBorder="1" applyAlignment="1">
      <alignment horizontal="right"/>
    </xf>
    <xf numFmtId="0" fontId="9" fillId="0" borderId="0" xfId="2" applyNumberFormat="1" applyFont="1"/>
    <xf numFmtId="49" fontId="8" fillId="3" borderId="1" xfId="4" applyNumberFormat="1" applyFont="1" applyFill="1" applyBorder="1" applyAlignment="1">
      <alignment horizontal="left" vertical="center"/>
    </xf>
    <xf numFmtId="10" fontId="7" fillId="3" borderId="1" xfId="13" applyNumberFormat="1" applyFont="1" applyFill="1" applyBorder="1" applyAlignment="1">
      <alignment horizontal="right"/>
    </xf>
    <xf numFmtId="0" fontId="13" fillId="0" borderId="0" xfId="3" applyNumberFormat="1" applyFont="1" applyAlignment="1">
      <alignment horizontal="center" vertical="center"/>
    </xf>
    <xf numFmtId="0" fontId="14" fillId="5" borderId="1" xfId="0" applyFont="1" applyFill="1" applyBorder="1" applyAlignment="1">
      <alignment horizontal="left" indent="3"/>
    </xf>
    <xf numFmtId="0" fontId="7" fillId="3" borderId="1" xfId="0" applyFont="1" applyFill="1" applyBorder="1" applyAlignment="1">
      <alignment horizontal="right" indent="2"/>
    </xf>
    <xf numFmtId="49" fontId="15" fillId="3" borderId="1" xfId="0" applyNumberFormat="1" applyFont="1" applyFill="1" applyBorder="1" applyAlignment="1">
      <alignment horizontal="center" vertical="center" wrapText="1"/>
    </xf>
    <xf numFmtId="10" fontId="14" fillId="5" borderId="1" xfId="0" applyNumberFormat="1" applyFont="1" applyFill="1" applyBorder="1" applyAlignment="1"/>
    <xf numFmtId="10" fontId="13" fillId="3" borderId="1" xfId="0" applyNumberFormat="1" applyFont="1" applyFill="1" applyBorder="1" applyAlignment="1"/>
    <xf numFmtId="10" fontId="12" fillId="2" borderId="1" xfId="13" applyNumberFormat="1" applyFont="1" applyFill="1" applyBorder="1" applyAlignment="1">
      <alignment horizontal="right"/>
    </xf>
    <xf numFmtId="49" fontId="13" fillId="3" borderId="1" xfId="5" applyNumberFormat="1" applyFont="1" applyFill="1" applyBorder="1" applyAlignment="1">
      <alignment horizontal="left" vertical="center" indent="3"/>
    </xf>
    <xf numFmtId="10" fontId="13" fillId="0" borderId="0" xfId="0" applyNumberFormat="1" applyFont="1" applyAlignment="1"/>
    <xf numFmtId="0" fontId="13" fillId="0" borderId="0" xfId="0" applyNumberFormat="1" applyFont="1" applyAlignment="1">
      <alignment horizontal="right"/>
    </xf>
    <xf numFmtId="4" fontId="12" fillId="2" borderId="1" xfId="8" applyNumberFormat="1" applyFont="1" applyFill="1" applyBorder="1" applyAlignment="1">
      <alignment horizontal="right"/>
    </xf>
    <xf numFmtId="0" fontId="8" fillId="0" borderId="0" xfId="1" applyNumberFormat="1" applyFont="1"/>
    <xf numFmtId="164" fontId="6" fillId="14" borderId="1" xfId="12" applyNumberFormat="1" applyFont="1" applyFill="1" applyBorder="1" applyAlignment="1">
      <alignment horizontal="right"/>
    </xf>
    <xf numFmtId="4" fontId="16" fillId="15" borderId="1" xfId="12" applyNumberFormat="1" applyFont="1" applyFill="1" applyBorder="1" applyAlignment="1">
      <alignment horizontal="right" vertical="center"/>
    </xf>
    <xf numFmtId="49" fontId="16" fillId="14" borderId="1" xfId="12" applyNumberFormat="1" applyFont="1" applyFill="1" applyBorder="1" applyAlignment="1">
      <alignment horizontal="left" vertical="center"/>
    </xf>
    <xf numFmtId="10" fontId="13" fillId="0" borderId="0" xfId="0" applyNumberFormat="1" applyFont="1"/>
    <xf numFmtId="49" fontId="12" fillId="2" borderId="1" xfId="8" applyNumberFormat="1" applyFont="1" applyFill="1" applyBorder="1" applyAlignment="1">
      <alignment horizontal="left" indent="1"/>
    </xf>
    <xf numFmtId="0" fontId="8" fillId="0" borderId="0" xfId="1" applyFont="1" applyAlignment="1">
      <alignment horizontal="center" vertical="center"/>
    </xf>
    <xf numFmtId="10" fontId="6" fillId="12" borderId="1" xfId="11" applyNumberFormat="1" applyBorder="1" applyAlignment="1">
      <alignment horizontal="right" vertical="center"/>
    </xf>
    <xf numFmtId="0" fontId="16" fillId="12" borderId="1" xfId="11" applyNumberFormat="1" applyFont="1" applyBorder="1" applyAlignment="1">
      <alignment horizontal="left" vertical="center"/>
    </xf>
    <xf numFmtId="49" fontId="13" fillId="0" borderId="0" xfId="0" applyNumberFormat="1" applyFont="1"/>
    <xf numFmtId="49" fontId="12" fillId="2" borderId="1" xfId="10" applyNumberFormat="1" applyFont="1" applyFill="1" applyBorder="1" applyAlignment="1">
      <alignment horizontal="left" vertical="center" indent="1"/>
    </xf>
    <xf numFmtId="49" fontId="8" fillId="16" borderId="1" xfId="1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Alignment="1">
      <alignment horizontal="center" vertical="center"/>
    </xf>
    <xf numFmtId="0" fontId="18" fillId="6" borderId="1" xfId="0" applyFont="1" applyFill="1" applyBorder="1" applyAlignment="1">
      <alignment horizontal="left" indent="1"/>
    </xf>
    <xf numFmtId="0" fontId="9" fillId="0" borderId="0" xfId="0" applyFont="1" applyAlignment="1"/>
    <xf numFmtId="49" fontId="7" fillId="3" borderId="1" xfId="0" applyNumberFormat="1" applyFont="1" applyFill="1" applyBorder="1" applyAlignment="1">
      <alignment horizontal="left" indent="2"/>
    </xf>
    <xf numFmtId="10" fontId="9" fillId="0" borderId="0" xfId="0" applyNumberFormat="1" applyFont="1" applyAlignment="1">
      <alignment horizontal="right"/>
    </xf>
    <xf numFmtId="4" fontId="7" fillId="3" borderId="1" xfId="0" applyNumberFormat="1" applyFont="1" applyFill="1" applyBorder="1" applyAlignment="1">
      <alignment horizontal="right"/>
    </xf>
    <xf numFmtId="0" fontId="19" fillId="3" borderId="1" xfId="0" applyFont="1" applyFill="1" applyBorder="1" applyAlignment="1">
      <alignment horizontal="left" wrapText="1" indent="2"/>
    </xf>
    <xf numFmtId="164" fontId="7" fillId="3" borderId="1" xfId="0" applyNumberFormat="1" applyFont="1" applyFill="1" applyBorder="1" applyAlignment="1">
      <alignment horizontal="right" vertical="center"/>
    </xf>
    <xf numFmtId="10" fontId="16" fillId="14" borderId="1" xfId="12" applyNumberFormat="1" applyFont="1" applyFill="1" applyBorder="1" applyAlignment="1">
      <alignment horizontal="right" vertical="center"/>
    </xf>
    <xf numFmtId="0" fontId="10" fillId="0" borderId="0" xfId="3" applyNumberFormat="1" applyFont="1" applyAlignment="1">
      <alignment horizontal="center" vertical="center"/>
    </xf>
    <xf numFmtId="4" fontId="15" fillId="3" borderId="1" xfId="0" applyNumberFormat="1" applyFont="1" applyFill="1" applyBorder="1" applyAlignment="1">
      <alignment horizontal="center" vertical="center"/>
    </xf>
    <xf numFmtId="4" fontId="6" fillId="15" borderId="1" xfId="12" applyNumberFormat="1" applyFill="1" applyBorder="1" applyAlignment="1">
      <alignment horizontal="right" vertical="center"/>
    </xf>
    <xf numFmtId="0" fontId="9" fillId="0" borderId="0" xfId="0" applyFont="1"/>
    <xf numFmtId="165" fontId="8" fillId="3" borderId="1" xfId="1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 indent="3"/>
    </xf>
    <xf numFmtId="49" fontId="14" fillId="5" borderId="1" xfId="6" applyNumberFormat="1" applyFont="1" applyFill="1" applyBorder="1" applyAlignment="1">
      <alignment horizontal="left" vertical="center" indent="3"/>
    </xf>
    <xf numFmtId="164" fontId="12" fillId="2" borderId="1" xfId="10" applyNumberFormat="1" applyFont="1" applyFill="1" applyBorder="1" applyAlignment="1">
      <alignment horizontal="right"/>
    </xf>
    <xf numFmtId="165" fontId="12" fillId="2" borderId="1" xfId="8" applyNumberFormat="1" applyFont="1" applyFill="1" applyBorder="1" applyAlignment="1">
      <alignment horizontal="right"/>
    </xf>
    <xf numFmtId="49" fontId="10" fillId="12" borderId="1" xfId="11" applyNumberFormat="1" applyFont="1" applyBorder="1" applyAlignment="1">
      <alignment horizontal="left" vertical="center"/>
    </xf>
    <xf numFmtId="4" fontId="14" fillId="2" borderId="1" xfId="0" applyNumberFormat="1" applyFont="1" applyFill="1" applyBorder="1" applyAlignment="1"/>
    <xf numFmtId="10" fontId="19" fillId="4" borderId="1" xfId="0" applyNumberFormat="1" applyFont="1" applyFill="1" applyBorder="1" applyAlignment="1"/>
    <xf numFmtId="0" fontId="13" fillId="0" borderId="0" xfId="0" applyFont="1" applyAlignment="1">
      <alignment wrapText="1"/>
    </xf>
    <xf numFmtId="49" fontId="8" fillId="4" borderId="1" xfId="3" applyNumberFormat="1" applyFont="1" applyFill="1" applyBorder="1" applyAlignment="1">
      <alignment horizontal="left" vertical="center"/>
    </xf>
    <xf numFmtId="0" fontId="13" fillId="3" borderId="1" xfId="5" applyNumberFormat="1" applyFont="1" applyFill="1" applyBorder="1" applyAlignment="1">
      <alignment horizontal="left" vertical="center" indent="3"/>
    </xf>
    <xf numFmtId="49" fontId="9" fillId="0" borderId="0" xfId="0" applyNumberFormat="1" applyFont="1" applyAlignment="1">
      <alignment horizontal="right"/>
    </xf>
    <xf numFmtId="49" fontId="19" fillId="4" borderId="1" xfId="3" applyNumberFormat="1" applyFont="1" applyFill="1" applyBorder="1" applyAlignment="1">
      <alignment horizontal="left" vertical="center" indent="1"/>
    </xf>
    <xf numFmtId="0" fontId="13" fillId="0" borderId="0" xfId="5" applyNumberFormat="1" applyFont="1" applyAlignment="1">
      <alignment horizontal="center" vertical="center"/>
    </xf>
    <xf numFmtId="49" fontId="10" fillId="12" borderId="1" xfId="11" applyNumberFormat="1" applyFont="1" applyBorder="1"/>
    <xf numFmtId="10" fontId="14" fillId="2" borderId="1" xfId="13" applyNumberFormat="1" applyFont="1" applyFill="1" applyBorder="1" applyAlignment="1">
      <alignment horizontal="right" vertical="center"/>
    </xf>
    <xf numFmtId="4" fontId="13" fillId="3" borderId="1" xfId="5" applyNumberFormat="1" applyFont="1" applyFill="1" applyBorder="1" applyAlignment="1">
      <alignment horizontal="right" vertical="center"/>
    </xf>
    <xf numFmtId="0" fontId="13" fillId="0" borderId="0" xfId="0" applyNumberFormat="1" applyFont="1" applyAlignment="1"/>
    <xf numFmtId="4" fontId="20" fillId="0" borderId="0" xfId="0" applyNumberFormat="1" applyFont="1" applyAlignment="1">
      <alignment horizontal="center" vertical="center"/>
    </xf>
    <xf numFmtId="0" fontId="16" fillId="14" borderId="1" xfId="12" applyNumberFormat="1" applyFont="1" applyFill="1" applyBorder="1" applyAlignment="1">
      <alignment horizontal="left" vertical="center"/>
    </xf>
    <xf numFmtId="0" fontId="8" fillId="0" borderId="0" xfId="0" applyFont="1"/>
    <xf numFmtId="49" fontId="7" fillId="3" borderId="1" xfId="0" applyNumberFormat="1" applyFont="1" applyFill="1" applyBorder="1" applyAlignment="1">
      <alignment horizontal="left" indent="1"/>
    </xf>
    <xf numFmtId="49" fontId="8" fillId="3" borderId="1" xfId="1" applyNumberFormat="1" applyFont="1" applyFill="1" applyBorder="1" applyAlignment="1">
      <alignment horizontal="left" vertical="center" wrapText="1"/>
    </xf>
    <xf numFmtId="49" fontId="8" fillId="3" borderId="1" xfId="1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horizontal="left" vertical="center" indent="4"/>
    </xf>
    <xf numFmtId="164" fontId="16" fillId="12" borderId="1" xfId="11" applyNumberFormat="1" applyFont="1" applyBorder="1" applyAlignment="1">
      <alignment horizontal="right" vertical="center"/>
    </xf>
    <xf numFmtId="49" fontId="13" fillId="0" borderId="1" xfId="0" applyNumberFormat="1" applyFont="1" applyBorder="1" applyAlignment="1">
      <alignment horizontal="left" indent="1"/>
    </xf>
    <xf numFmtId="4" fontId="19" fillId="2" borderId="1" xfId="0" applyNumberFormat="1" applyFont="1" applyFill="1" applyBorder="1" applyAlignment="1"/>
    <xf numFmtId="49" fontId="14" fillId="0" borderId="1" xfId="0" applyNumberFormat="1" applyFont="1" applyBorder="1" applyAlignment="1">
      <alignment horizontal="left" vertical="center"/>
    </xf>
    <xf numFmtId="0" fontId="8" fillId="0" borderId="1" xfId="1" applyFont="1" applyBorder="1"/>
    <xf numFmtId="0" fontId="8" fillId="0" borderId="0" xfId="1" applyFont="1" applyAlignment="1">
      <alignment horizontal="right"/>
    </xf>
    <xf numFmtId="0" fontId="13" fillId="0" borderId="0" xfId="0" applyNumberFormat="1" applyFont="1"/>
    <xf numFmtId="4" fontId="19" fillId="3" borderId="1" xfId="0" applyNumberFormat="1" applyFont="1" applyFill="1" applyBorder="1" applyAlignment="1"/>
    <xf numFmtId="4" fontId="21" fillId="3" borderId="1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/>
    </xf>
    <xf numFmtId="10" fontId="12" fillId="2" borderId="1" xfId="10" applyNumberFormat="1" applyFont="1" applyFill="1" applyBorder="1" applyAlignment="1">
      <alignment horizontal="right" vertical="center"/>
    </xf>
    <xf numFmtId="49" fontId="16" fillId="15" borderId="1" xfId="12" applyNumberFormat="1" applyFont="1" applyFill="1" applyBorder="1" applyAlignment="1">
      <alignment horizontal="left" vertical="center"/>
    </xf>
    <xf numFmtId="4" fontId="7" fillId="0" borderId="0" xfId="0" applyNumberFormat="1" applyFont="1" applyFill="1" applyBorder="1" applyAlignment="1">
      <alignment horizontal="right" vertical="center"/>
    </xf>
    <xf numFmtId="49" fontId="8" fillId="0" borderId="1" xfId="0" applyNumberFormat="1" applyFont="1" applyBorder="1"/>
    <xf numFmtId="49" fontId="19" fillId="2" borderId="1" xfId="9" applyNumberFormat="1" applyFont="1" applyFill="1" applyBorder="1" applyAlignment="1">
      <alignment horizontal="left" vertical="center" wrapText="1" indent="2"/>
    </xf>
    <xf numFmtId="10" fontId="19" fillId="3" borderId="1" xfId="13" applyNumberFormat="1" applyFont="1" applyFill="1" applyBorder="1" applyAlignment="1">
      <alignment horizontal="right" vertical="center"/>
    </xf>
    <xf numFmtId="4" fontId="6" fillId="12" borderId="1" xfId="11" applyNumberFormat="1" applyBorder="1" applyAlignment="1">
      <alignment horizontal="right"/>
    </xf>
    <xf numFmtId="10" fontId="16" fillId="14" borderId="1" xfId="13" applyNumberFormat="1" applyFont="1" applyFill="1" applyBorder="1" applyAlignment="1">
      <alignment horizontal="right" vertical="center"/>
    </xf>
    <xf numFmtId="49" fontId="19" fillId="2" borderId="1" xfId="10" applyNumberFormat="1" applyFont="1" applyFill="1" applyBorder="1" applyAlignment="1">
      <alignment horizontal="left" vertical="center" wrapText="1" indent="2"/>
    </xf>
    <xf numFmtId="49" fontId="6" fillId="15" borderId="1" xfId="12" applyNumberFormat="1" applyFont="1" applyFill="1" applyBorder="1" applyAlignment="1">
      <alignment horizontal="left" vertical="center"/>
    </xf>
    <xf numFmtId="10" fontId="8" fillId="3" borderId="1" xfId="1" applyNumberFormat="1" applyFont="1" applyFill="1" applyBorder="1" applyAlignment="1">
      <alignment horizontal="center" vertical="center"/>
    </xf>
    <xf numFmtId="164" fontId="6" fillId="12" borderId="1" xfId="11" applyNumberFormat="1" applyBorder="1" applyAlignment="1">
      <alignment horizontal="right" vertical="center"/>
    </xf>
    <xf numFmtId="164" fontId="14" fillId="2" borderId="1" xfId="7" applyNumberFormat="1" applyFont="1" applyFill="1" applyBorder="1" applyAlignment="1">
      <alignment horizontal="right" vertical="center"/>
    </xf>
    <xf numFmtId="165" fontId="7" fillId="3" borderId="1" xfId="0" applyNumberFormat="1" applyFont="1" applyFill="1" applyBorder="1" applyAlignment="1">
      <alignment horizontal="right"/>
    </xf>
    <xf numFmtId="4" fontId="12" fillId="2" borderId="1" xfId="0" applyNumberFormat="1" applyFont="1" applyFill="1" applyBorder="1" applyAlignment="1"/>
    <xf numFmtId="0" fontId="19" fillId="4" borderId="1" xfId="0" applyFont="1" applyFill="1" applyBorder="1" applyAlignment="1">
      <alignment horizontal="left" indent="1"/>
    </xf>
    <xf numFmtId="0" fontId="20" fillId="0" borderId="0" xfId="0" applyFont="1" applyAlignment="1">
      <alignment horizontal="center" vertical="center"/>
    </xf>
    <xf numFmtId="10" fontId="12" fillId="2" borderId="1" xfId="8" applyNumberFormat="1" applyFont="1" applyFill="1" applyBorder="1" applyAlignment="1">
      <alignment horizontal="right"/>
    </xf>
    <xf numFmtId="49" fontId="8" fillId="3" borderId="1" xfId="1" applyNumberFormat="1" applyFont="1" applyFill="1" applyBorder="1" applyAlignment="1">
      <alignment horizontal="center" vertical="center"/>
    </xf>
    <xf numFmtId="0" fontId="13" fillId="0" borderId="0" xfId="4" applyNumberFormat="1" applyFont="1" applyAlignment="1">
      <alignment horizontal="center" vertical="center"/>
    </xf>
    <xf numFmtId="4" fontId="13" fillId="3" borderId="1" xfId="4" applyNumberFormat="1" applyFont="1" applyFill="1" applyBorder="1" applyAlignment="1">
      <alignment horizontal="right" vertical="center"/>
    </xf>
    <xf numFmtId="4" fontId="23" fillId="7" borderId="1" xfId="8" applyNumberFormat="1" applyFont="1" applyFill="1" applyBorder="1" applyAlignme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0" fontId="16" fillId="15" borderId="1" xfId="12" applyNumberFormat="1" applyFont="1" applyFill="1" applyBorder="1" applyAlignment="1">
      <alignment horizontal="right" vertical="center"/>
    </xf>
    <xf numFmtId="10" fontId="16" fillId="12" borderId="1" xfId="13" applyNumberFormat="1" applyFont="1" applyFill="1" applyBorder="1" applyAlignment="1">
      <alignment horizontal="right" vertical="center"/>
    </xf>
    <xf numFmtId="49" fontId="6" fillId="15" borderId="1" xfId="12" applyNumberFormat="1" applyFill="1" applyBorder="1" applyAlignment="1">
      <alignment horizontal="left" vertical="center"/>
    </xf>
    <xf numFmtId="4" fontId="8" fillId="3" borderId="1" xfId="1" applyNumberFormat="1" applyFont="1" applyFill="1" applyBorder="1" applyAlignment="1"/>
    <xf numFmtId="164" fontId="16" fillId="14" borderId="1" xfId="12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/>
    <xf numFmtId="49" fontId="21" fillId="3" borderId="1" xfId="0" applyNumberFormat="1" applyFont="1" applyFill="1" applyBorder="1" applyAlignment="1">
      <alignment horizontal="left" vertical="center" indent="1"/>
    </xf>
    <xf numFmtId="0" fontId="14" fillId="2" borderId="1" xfId="0" applyFont="1" applyFill="1" applyBorder="1" applyAlignment="1">
      <alignment horizontal="left" indent="3"/>
    </xf>
    <xf numFmtId="10" fontId="7" fillId="3" borderId="1" xfId="13" applyNumberFormat="1" applyFont="1" applyFill="1" applyBorder="1" applyAlignment="1">
      <alignment horizontal="right" vertical="center"/>
    </xf>
    <xf numFmtId="0" fontId="13" fillId="0" borderId="0" xfId="3" applyNumberFormat="1" applyFont="1" applyAlignment="1"/>
    <xf numFmtId="49" fontId="0" fillId="0" borderId="0" xfId="0" applyNumberFormat="1"/>
    <xf numFmtId="4" fontId="13" fillId="0" borderId="1" xfId="0" applyNumberFormat="1" applyFont="1" applyBorder="1"/>
    <xf numFmtId="164" fontId="24" fillId="17" borderId="1" xfId="2" applyNumberFormat="1" applyFont="1" applyFill="1" applyBorder="1" applyAlignment="1">
      <alignment horizontal="right" vertical="center"/>
    </xf>
    <xf numFmtId="164" fontId="19" fillId="2" borderId="1" xfId="10" applyNumberFormat="1" applyFont="1" applyFill="1" applyBorder="1" applyAlignment="1">
      <alignment horizontal="right" vertical="center"/>
    </xf>
    <xf numFmtId="165" fontId="6" fillId="12" borderId="1" xfId="11" applyNumberFormat="1" applyBorder="1" applyAlignment="1">
      <alignment horizontal="right"/>
    </xf>
    <xf numFmtId="0" fontId="13" fillId="0" borderId="0" xfId="3" applyNumberFormat="1" applyFont="1"/>
    <xf numFmtId="10" fontId="6" fillId="15" borderId="1" xfId="12" applyNumberFormat="1" applyFill="1" applyBorder="1" applyAlignment="1">
      <alignment horizontal="right" vertical="center"/>
    </xf>
    <xf numFmtId="0" fontId="25" fillId="0" borderId="0" xfId="2" applyNumberFormat="1" applyFont="1" applyAlignment="1">
      <alignment horizontal="center" vertical="center"/>
    </xf>
    <xf numFmtId="0" fontId="16" fillId="15" borderId="1" xfId="12" applyNumberFormat="1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left" indent="1"/>
    </xf>
    <xf numFmtId="4" fontId="6" fillId="14" borderId="1" xfId="12" applyNumberFormat="1" applyFont="1" applyFill="1" applyBorder="1" applyAlignment="1">
      <alignment horizontal="right"/>
    </xf>
    <xf numFmtId="4" fontId="23" fillId="7" borderId="1" xfId="0" applyNumberFormat="1" applyFont="1" applyFill="1" applyBorder="1" applyAlignment="1"/>
    <xf numFmtId="165" fontId="12" fillId="2" borderId="1" xfId="0" applyNumberFormat="1" applyFont="1" applyFill="1" applyBorder="1" applyAlignment="1"/>
    <xf numFmtId="4" fontId="13" fillId="0" borderId="0" xfId="0" applyNumberFormat="1" applyFont="1" applyFill="1" applyAlignment="1"/>
    <xf numFmtId="10" fontId="6" fillId="12" borderId="1" xfId="13" applyNumberFormat="1" applyFont="1" applyFill="1" applyBorder="1" applyAlignment="1">
      <alignment horizontal="right" vertical="center"/>
    </xf>
    <xf numFmtId="0" fontId="23" fillId="7" borderId="1" xfId="8" applyFont="1" applyFill="1" applyBorder="1" applyAlignment="1"/>
    <xf numFmtId="0" fontId="8" fillId="0" borderId="0" xfId="1" applyFont="1"/>
    <xf numFmtId="0" fontId="7" fillId="3" borderId="1" xfId="0" applyFont="1" applyFill="1" applyBorder="1" applyAlignment="1">
      <alignment horizontal="left" indent="4"/>
    </xf>
    <xf numFmtId="0" fontId="9" fillId="0" borderId="0" xfId="2" applyNumberFormat="1" applyFont="1" applyAlignment="1">
      <alignment horizontal="center" vertical="center"/>
    </xf>
    <xf numFmtId="10" fontId="14" fillId="2" borderId="1" xfId="0" applyNumberFormat="1" applyFont="1" applyFill="1" applyBorder="1" applyAlignment="1"/>
    <xf numFmtId="164" fontId="10" fillId="12" borderId="1" xfId="11" applyNumberFormat="1" applyFont="1" applyBorder="1" applyAlignment="1">
      <alignment horizontal="right" vertical="center"/>
    </xf>
    <xf numFmtId="10" fontId="7" fillId="3" borderId="1" xfId="0" applyNumberFormat="1" applyFont="1" applyFill="1" applyBorder="1" applyAlignment="1">
      <alignment horizontal="right"/>
    </xf>
    <xf numFmtId="164" fontId="19" fillId="2" borderId="1" xfId="9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3" fillId="7" borderId="1" xfId="0" applyFont="1" applyFill="1" applyBorder="1" applyAlignment="1"/>
    <xf numFmtId="164" fontId="19" fillId="3" borderId="1" xfId="4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165" fontId="8" fillId="3" borderId="1" xfId="1" applyNumberFormat="1" applyFont="1" applyFill="1" applyBorder="1" applyAlignment="1"/>
    <xf numFmtId="165" fontId="7" fillId="3" borderId="1" xfId="0" applyNumberFormat="1" applyFont="1" applyFill="1" applyBorder="1" applyAlignment="1"/>
    <xf numFmtId="0" fontId="26" fillId="0" borderId="0" xfId="0" applyFont="1" applyAlignment="1"/>
    <xf numFmtId="10" fontId="13" fillId="3" borderId="1" xfId="5" applyNumberFormat="1" applyFont="1" applyFill="1" applyBorder="1" applyAlignment="1">
      <alignment horizontal="right" vertical="center"/>
    </xf>
    <xf numFmtId="4" fontId="18" fillId="6" borderId="1" xfId="0" applyNumberFormat="1" applyFont="1" applyFill="1" applyBorder="1" applyAlignment="1"/>
    <xf numFmtId="0" fontId="8" fillId="0" borderId="0" xfId="1" applyNumberFormat="1" applyFont="1" applyAlignment="1">
      <alignment horizontal="center" vertical="center"/>
    </xf>
    <xf numFmtId="10" fontId="16" fillId="15" borderId="1" xfId="13" applyNumberFormat="1" applyFont="1" applyFill="1" applyBorder="1" applyAlignment="1">
      <alignment horizontal="right" vertical="center"/>
    </xf>
    <xf numFmtId="49" fontId="6" fillId="12" borderId="1" xfId="11" applyNumberFormat="1" applyBorder="1" applyAlignment="1">
      <alignment horizontal="left"/>
    </xf>
    <xf numFmtId="49" fontId="24" fillId="17" borderId="1" xfId="2" applyNumberFormat="1" applyFont="1" applyFill="1" applyBorder="1" applyAlignment="1">
      <alignment horizontal="left" vertical="center" wrapText="1"/>
    </xf>
    <xf numFmtId="0" fontId="13" fillId="0" borderId="1" xfId="0" applyFont="1" applyBorder="1"/>
    <xf numFmtId="0" fontId="13" fillId="0" borderId="0" xfId="0" applyFont="1" applyAlignment="1">
      <alignment horizontal="right"/>
    </xf>
    <xf numFmtId="49" fontId="15" fillId="3" borderId="1" xfId="0" applyNumberFormat="1" applyFont="1" applyFill="1" applyBorder="1" applyAlignment="1">
      <alignment horizontal="center" vertical="center"/>
    </xf>
    <xf numFmtId="49" fontId="14" fillId="2" borderId="1" xfId="7" applyNumberFormat="1" applyFont="1" applyFill="1" applyBorder="1" applyAlignment="1">
      <alignment horizontal="left" vertical="center" indent="3"/>
    </xf>
    <xf numFmtId="4" fontId="8" fillId="3" borderId="1" xfId="1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right" vertical="center"/>
    </xf>
    <xf numFmtId="49" fontId="18" fillId="6" borderId="1" xfId="12" applyNumberFormat="1" applyFont="1" applyFill="1" applyBorder="1" applyAlignment="1">
      <alignment horizontal="left" vertical="center" wrapText="1" indent="1"/>
    </xf>
    <xf numFmtId="4" fontId="15" fillId="3" borderId="1" xfId="0" applyNumberFormat="1" applyFont="1" applyFill="1" applyBorder="1" applyAlignment="1">
      <alignment horizontal="center" vertical="center" wrapText="1"/>
    </xf>
    <xf numFmtId="0" fontId="26" fillId="0" borderId="0" xfId="0" applyFont="1"/>
    <xf numFmtId="49" fontId="18" fillId="7" borderId="1" xfId="11" applyNumberFormat="1" applyFont="1" applyFill="1" applyBorder="1" applyAlignment="1">
      <alignment horizontal="left" vertical="center" wrapText="1" indent="1"/>
    </xf>
    <xf numFmtId="10" fontId="19" fillId="3" borderId="1" xfId="0" applyNumberFormat="1" applyFont="1" applyFill="1" applyBorder="1" applyAlignment="1"/>
    <xf numFmtId="10" fontId="21" fillId="3" borderId="1" xfId="0" applyNumberFormat="1" applyFont="1" applyFill="1" applyBorder="1" applyAlignment="1">
      <alignment horizontal="right" vertical="center"/>
    </xf>
    <xf numFmtId="4" fontId="12" fillId="2" borderId="1" xfId="10" applyNumberFormat="1" applyFont="1" applyFill="1" applyBorder="1" applyAlignment="1">
      <alignment horizontal="right"/>
    </xf>
    <xf numFmtId="164" fontId="12" fillId="2" borderId="1" xfId="8" applyNumberFormat="1" applyFont="1" applyFill="1" applyBorder="1" applyAlignment="1">
      <alignment horizontal="right"/>
    </xf>
    <xf numFmtId="4" fontId="20" fillId="0" borderId="0" xfId="0" applyNumberFormat="1" applyFont="1" applyAlignment="1"/>
    <xf numFmtId="164" fontId="18" fillId="7" borderId="1" xfId="11" applyNumberFormat="1" applyFont="1" applyFill="1" applyBorder="1" applyAlignment="1">
      <alignment horizontal="right" vertical="center"/>
    </xf>
    <xf numFmtId="49" fontId="7" fillId="3" borderId="1" xfId="0" applyNumberFormat="1" applyFont="1" applyFill="1" applyBorder="1" applyAlignment="1">
      <alignment horizontal="left" vertical="center" indent="1"/>
    </xf>
    <xf numFmtId="0" fontId="9" fillId="0" borderId="1" xfId="0" applyFont="1" applyBorder="1" applyAlignment="1">
      <alignment horizontal="right"/>
    </xf>
    <xf numFmtId="49" fontId="10" fillId="12" borderId="1" xfId="11" applyNumberFormat="1" applyFont="1" applyBorder="1" applyAlignment="1">
      <alignment horizontal="left" vertical="center" wrapText="1"/>
    </xf>
    <xf numFmtId="164" fontId="16" fillId="15" borderId="1" xfId="12" applyNumberFormat="1" applyFont="1" applyFill="1" applyBorder="1" applyAlignment="1">
      <alignment horizontal="right" vertical="center"/>
    </xf>
    <xf numFmtId="4" fontId="13" fillId="0" borderId="0" xfId="0" applyNumberFormat="1" applyFont="1" applyAlignment="1"/>
    <xf numFmtId="10" fontId="6" fillId="12" borderId="1" xfId="11" applyNumberFormat="1" applyBorder="1" applyAlignment="1">
      <alignment horizontal="right"/>
    </xf>
    <xf numFmtId="49" fontId="12" fillId="2" borderId="1" xfId="10" applyNumberFormat="1" applyFont="1" applyFill="1" applyBorder="1" applyAlignment="1">
      <alignment horizontal="left" indent="1"/>
    </xf>
    <xf numFmtId="0" fontId="25" fillId="0" borderId="0" xfId="2" applyNumberFormat="1" applyFont="1" applyAlignment="1">
      <alignment horizontal="right"/>
    </xf>
    <xf numFmtId="4" fontId="27" fillId="0" borderId="0" xfId="0" applyNumberFormat="1" applyFont="1" applyAlignment="1"/>
    <xf numFmtId="0" fontId="0" fillId="0" borderId="0" xfId="0" applyAlignment="1">
      <alignment horizontal="center" vertical="center"/>
    </xf>
    <xf numFmtId="49" fontId="8" fillId="16" borderId="1" xfId="1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/>
    <xf numFmtId="164" fontId="18" fillId="6" borderId="1" xfId="12" applyNumberFormat="1" applyFont="1" applyFill="1" applyBorder="1" applyAlignment="1">
      <alignment horizontal="right" vertical="center"/>
    </xf>
    <xf numFmtId="10" fontId="6" fillId="15" borderId="1" xfId="1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4" fontId="13" fillId="0" borderId="0" xfId="0" applyNumberFormat="1" applyFont="1"/>
    <xf numFmtId="4" fontId="16" fillId="12" borderId="1" xfId="11" applyNumberFormat="1" applyFont="1" applyBorder="1" applyAlignment="1">
      <alignment horizontal="right" vertical="center"/>
    </xf>
    <xf numFmtId="166" fontId="8" fillId="0" borderId="1" xfId="1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4" fontId="13" fillId="3" borderId="1" xfId="0" applyNumberFormat="1" applyFont="1" applyFill="1" applyBorder="1" applyAlignment="1"/>
    <xf numFmtId="4" fontId="14" fillId="5" borderId="1" xfId="0" applyNumberFormat="1" applyFont="1" applyFill="1" applyBorder="1" applyAlignment="1"/>
    <xf numFmtId="0" fontId="19" fillId="2" borderId="1" xfId="0" applyFont="1" applyFill="1" applyBorder="1" applyAlignment="1">
      <alignment horizontal="left" indent="2"/>
    </xf>
    <xf numFmtId="4" fontId="27" fillId="0" borderId="0" xfId="0" applyNumberFormat="1" applyFont="1"/>
    <xf numFmtId="164" fontId="7" fillId="3" borderId="1" xfId="0" applyNumberFormat="1" applyFont="1" applyFill="1" applyBorder="1" applyAlignment="1">
      <alignment horizontal="right"/>
    </xf>
    <xf numFmtId="10" fontId="13" fillId="3" borderId="1" xfId="4" applyNumberFormat="1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left" vertical="center" indent="1"/>
    </xf>
    <xf numFmtId="0" fontId="19" fillId="3" borderId="1" xfId="0" applyFont="1" applyFill="1" applyBorder="1" applyAlignment="1">
      <alignment horizontal="left" indent="2"/>
    </xf>
    <xf numFmtId="10" fontId="8" fillId="3" borderId="1" xfId="1" applyNumberFormat="1" applyFont="1" applyFill="1" applyBorder="1" applyAlignment="1"/>
    <xf numFmtId="10" fontId="7" fillId="3" borderId="1" xfId="0" applyNumberFormat="1" applyFont="1" applyFill="1" applyBorder="1" applyAlignment="1"/>
    <xf numFmtId="165" fontId="7" fillId="3" borderId="1" xfId="0" applyNumberFormat="1" applyFont="1" applyFill="1" applyBorder="1" applyAlignment="1">
      <alignment horizontal="right" vertical="center"/>
    </xf>
    <xf numFmtId="49" fontId="6" fillId="14" borderId="1" xfId="12" applyNumberFormat="1" applyFont="1" applyFill="1" applyBorder="1" applyAlignment="1">
      <alignment horizontal="left"/>
    </xf>
    <xf numFmtId="10" fontId="14" fillId="5" borderId="1" xfId="13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center"/>
    </xf>
    <xf numFmtId="0" fontId="20" fillId="0" borderId="0" xfId="0" applyFont="1" applyAlignment="1"/>
    <xf numFmtId="164" fontId="6" fillId="15" borderId="1" xfId="12" applyNumberFormat="1" applyFont="1" applyFill="1" applyBorder="1" applyAlignment="1">
      <alignment horizontal="right" vertical="center"/>
    </xf>
    <xf numFmtId="0" fontId="24" fillId="17" borderId="1" xfId="2" applyNumberFormat="1" applyFont="1" applyFill="1" applyBorder="1" applyAlignment="1">
      <alignment horizontal="left" vertical="center" wrapText="1"/>
    </xf>
    <xf numFmtId="164" fontId="19" fillId="4" borderId="1" xfId="3" applyNumberFormat="1" applyFont="1" applyFill="1" applyBorder="1" applyAlignment="1">
      <alignment horizontal="right" vertical="center"/>
    </xf>
    <xf numFmtId="0" fontId="13" fillId="0" borderId="0" xfId="0" applyFont="1" applyAlignment="1"/>
    <xf numFmtId="0" fontId="13" fillId="0" borderId="0" xfId="0" applyFont="1" applyAlignment="1">
      <alignment horizontal="left" vertical="center"/>
    </xf>
    <xf numFmtId="0" fontId="20" fillId="0" borderId="0" xfId="0" applyFont="1"/>
    <xf numFmtId="4" fontId="6" fillId="12" borderId="1" xfId="11" applyNumberFormat="1" applyBorder="1" applyAlignment="1">
      <alignment horizontal="right" vertical="center"/>
    </xf>
    <xf numFmtId="0" fontId="27" fillId="0" borderId="0" xfId="0" applyFont="1" applyAlignment="1"/>
    <xf numFmtId="0" fontId="19" fillId="4" borderId="1" xfId="0" applyFont="1" applyFill="1" applyBorder="1" applyAlignment="1">
      <alignment horizontal="left" wrapText="1" indent="1"/>
    </xf>
    <xf numFmtId="49" fontId="8" fillId="3" borderId="1" xfId="1" applyNumberFormat="1" applyFont="1" applyFill="1" applyBorder="1" applyAlignment="1">
      <alignment horizontal="center" vertical="center" wrapText="1"/>
    </xf>
    <xf numFmtId="0" fontId="13" fillId="0" borderId="0" xfId="0" applyFont="1"/>
    <xf numFmtId="4" fontId="19" fillId="4" borderId="1" xfId="0" applyNumberFormat="1" applyFont="1" applyFill="1" applyBorder="1" applyAlignment="1"/>
    <xf numFmtId="4" fontId="9" fillId="0" borderId="0" xfId="0" applyNumberFormat="1" applyFont="1" applyAlignment="1">
      <alignment horizontal="right"/>
    </xf>
    <xf numFmtId="0" fontId="27" fillId="0" borderId="0" xfId="0" applyNumberFormat="1" applyFont="1" applyAlignment="1">
      <alignment horizontal="center" vertical="center"/>
    </xf>
    <xf numFmtId="10" fontId="6" fillId="14" borderId="1" xfId="12" applyNumberFormat="1" applyFont="1" applyFill="1" applyBorder="1" applyAlignment="1">
      <alignment horizontal="right"/>
    </xf>
    <xf numFmtId="4" fontId="10" fillId="12" borderId="1" xfId="11" applyNumberFormat="1" applyFont="1" applyBorder="1"/>
    <xf numFmtId="49" fontId="7" fillId="3" borderId="1" xfId="0" applyNumberFormat="1" applyFont="1" applyFill="1" applyBorder="1" applyAlignment="1">
      <alignment horizontal="left" vertical="center"/>
    </xf>
    <xf numFmtId="0" fontId="27" fillId="0" borderId="0" xfId="0" applyFont="1"/>
    <xf numFmtId="0" fontId="25" fillId="0" borderId="0" xfId="0" applyFont="1" applyAlignment="1">
      <alignment horizontal="right"/>
    </xf>
    <xf numFmtId="0" fontId="7" fillId="3" borderId="1" xfId="0" applyFont="1" applyFill="1" applyBorder="1" applyAlignment="1">
      <alignment horizontal="left" indent="2"/>
    </xf>
    <xf numFmtId="4" fontId="16" fillId="14" borderId="1" xfId="12" applyNumberFormat="1" applyFont="1" applyFill="1" applyBorder="1" applyAlignment="1">
      <alignment horizontal="right" vertical="center"/>
    </xf>
    <xf numFmtId="166" fontId="8" fillId="0" borderId="1" xfId="0" applyNumberFormat="1" applyFont="1" applyBorder="1"/>
    <xf numFmtId="10" fontId="19" fillId="4" borderId="1" xfId="13" applyNumberFormat="1" applyFont="1" applyFill="1" applyBorder="1" applyAlignment="1">
      <alignment horizontal="right" vertical="center"/>
    </xf>
    <xf numFmtId="10" fontId="13" fillId="0" borderId="1" xfId="0" applyNumberFormat="1" applyFont="1" applyBorder="1"/>
    <xf numFmtId="0" fontId="25" fillId="0" borderId="0" xfId="2" applyNumberFormat="1" applyFont="1" applyAlignment="1"/>
    <xf numFmtId="0" fontId="9" fillId="0" borderId="0" xfId="0" applyFont="1" applyAlignment="1">
      <alignment horizontal="right"/>
    </xf>
    <xf numFmtId="49" fontId="16" fillId="12" borderId="1" xfId="11" applyNumberFormat="1" applyFont="1" applyBorder="1" applyAlignment="1">
      <alignment horizontal="left" vertical="center"/>
    </xf>
    <xf numFmtId="0" fontId="14" fillId="2" borderId="1" xfId="0" applyFont="1" applyFill="1" applyBorder="1" applyAlignment="1">
      <alignment horizontal="left" wrapText="1" indent="3"/>
    </xf>
    <xf numFmtId="0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/>
    <xf numFmtId="0" fontId="8" fillId="0" borderId="1" xfId="1" applyFont="1" applyBorder="1" applyAlignment="1">
      <alignment horizontal="center" vertical="center"/>
    </xf>
    <xf numFmtId="0" fontId="25" fillId="0" borderId="0" xfId="2" applyNumberFormat="1" applyFont="1"/>
    <xf numFmtId="49" fontId="19" fillId="3" borderId="1" xfId="4" applyNumberFormat="1" applyFont="1" applyFill="1" applyBorder="1" applyAlignment="1">
      <alignment horizontal="left" vertical="center" indent="2"/>
    </xf>
    <xf numFmtId="166" fontId="8" fillId="3" borderId="1" xfId="1" applyNumberFormat="1" applyFont="1" applyFill="1" applyBorder="1" applyAlignment="1">
      <alignment horizontal="center" vertical="center"/>
    </xf>
    <xf numFmtId="10" fontId="8" fillId="3" borderId="1" xfId="1" applyNumberFormat="1" applyFont="1" applyFill="1" applyBorder="1" applyAlignment="1">
      <alignment horizontal="center"/>
    </xf>
    <xf numFmtId="10" fontId="7" fillId="3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indent="1"/>
    </xf>
    <xf numFmtId="165" fontId="13" fillId="0" borderId="0" xfId="0" applyNumberFormat="1" applyFont="1"/>
    <xf numFmtId="165" fontId="6" fillId="12" borderId="1" xfId="11" applyNumberFormat="1" applyBorder="1" applyAlignment="1">
      <alignment horizontal="right" vertical="center"/>
    </xf>
    <xf numFmtId="0" fontId="13" fillId="3" borderId="1" xfId="0" applyFont="1" applyFill="1" applyBorder="1" applyAlignment="1">
      <alignment horizontal="left" indent="3"/>
    </xf>
    <xf numFmtId="0" fontId="9" fillId="0" borderId="1" xfId="0" applyFont="1" applyBorder="1"/>
    <xf numFmtId="10" fontId="12" fillId="2" borderId="1" xfId="10" applyNumberFormat="1" applyFont="1" applyFill="1" applyBorder="1" applyAlignment="1">
      <alignment horizontal="right"/>
    </xf>
    <xf numFmtId="4" fontId="18" fillId="7" borderId="1" xfId="0" applyNumberFormat="1" applyFont="1" applyFill="1" applyBorder="1" applyAlignment="1"/>
    <xf numFmtId="164" fontId="14" fillId="2" borderId="1" xfId="0" applyNumberFormat="1" applyFont="1" applyFill="1" applyBorder="1" applyAlignment="1">
      <alignment horizontal="right" vertical="center"/>
    </xf>
    <xf numFmtId="0" fontId="8" fillId="0" borderId="0" xfId="1" applyNumberFormat="1" applyFont="1" applyAlignment="1"/>
    <xf numFmtId="49" fontId="6" fillId="12" borderId="1" xfId="11" applyNumberFormat="1" applyBorder="1" applyAlignment="1">
      <alignment horizontal="left" vertical="center"/>
    </xf>
    <xf numFmtId="0" fontId="13" fillId="0" borderId="0" xfId="0" applyFont="1" applyAlignment="1">
      <alignment horizontal="center"/>
    </xf>
    <xf numFmtId="164" fontId="14" fillId="5" borderId="1" xfId="6" applyNumberFormat="1" applyFont="1" applyFill="1" applyBorder="1" applyAlignment="1">
      <alignment horizontal="right" vertical="center"/>
    </xf>
    <xf numFmtId="49" fontId="23" fillId="4" borderId="1" xfId="11" applyNumberFormat="1" applyFont="1" applyFill="1" applyBorder="1" applyAlignment="1">
      <alignment horizontal="left" vertical="center"/>
    </xf>
    <xf numFmtId="4" fontId="23" fillId="4" borderId="1" xfId="11" applyNumberFormat="1" applyFont="1" applyFill="1" applyBorder="1" applyAlignment="1">
      <alignment horizontal="right" vertical="center"/>
    </xf>
    <xf numFmtId="164" fontId="23" fillId="4" borderId="1" xfId="0" applyNumberFormat="1" applyFont="1" applyFill="1" applyBorder="1" applyAlignment="1">
      <alignment horizontal="right" vertical="center"/>
    </xf>
    <xf numFmtId="0" fontId="30" fillId="18" borderId="1" xfId="0" applyFont="1" applyFill="1" applyBorder="1" applyAlignment="1">
      <alignment horizontal="left" indent="4"/>
    </xf>
    <xf numFmtId="0" fontId="30" fillId="18" borderId="5" xfId="0" applyFont="1" applyFill="1" applyBorder="1" applyAlignment="1">
      <alignment horizontal="left" indent="4"/>
    </xf>
    <xf numFmtId="166" fontId="15" fillId="3" borderId="2" xfId="0" applyNumberFormat="1" applyFont="1" applyFill="1" applyBorder="1" applyAlignment="1">
      <alignment horizontal="center" vertical="center"/>
    </xf>
    <xf numFmtId="166" fontId="15" fillId="3" borderId="3" xfId="0" applyNumberFormat="1" applyFont="1" applyFill="1" applyBorder="1" applyAlignment="1">
      <alignment horizontal="center" vertical="center"/>
    </xf>
    <xf numFmtId="166" fontId="15" fillId="3" borderId="4" xfId="0" applyNumberFormat="1" applyFont="1" applyFill="1" applyBorder="1" applyAlignment="1">
      <alignment horizontal="center" vertical="center"/>
    </xf>
    <xf numFmtId="14" fontId="15" fillId="3" borderId="2" xfId="0" applyNumberFormat="1" applyFont="1" applyFill="1" applyBorder="1" applyAlignment="1">
      <alignment horizontal="center" vertical="center"/>
    </xf>
    <xf numFmtId="14" fontId="15" fillId="3" borderId="3" xfId="0" applyNumberFormat="1" applyFont="1" applyFill="1" applyBorder="1" applyAlignment="1">
      <alignment horizontal="center" vertical="center"/>
    </xf>
    <xf numFmtId="14" fontId="15" fillId="3" borderId="4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20" fillId="0" borderId="0" xfId="0" applyFont="1" applyAlignment="1"/>
    <xf numFmtId="0" fontId="28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9"/>
    <cellStyle name="40% – Акцентування2" xfId="10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MK_ALL!$B$5:$H$5</c:f>
              <c:numCache>
                <c:formatCode>dd\.mm\.yyyy;@</c:formatCode>
                <c:ptCount val="7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</c:numCache>
            </c:numRef>
          </c:cat>
          <c:val>
            <c:numRef>
              <c:f>MK_ALL!$B$7:$H$7</c:f>
              <c:numCache>
                <c:formatCode>#,##0.00</c:formatCode>
                <c:ptCount val="7"/>
                <c:pt idx="0">
                  <c:v>2259.2315015926201</c:v>
                </c:pt>
                <c:pt idx="1">
                  <c:v>2263.7939052536699</c:v>
                </c:pt>
                <c:pt idx="2">
                  <c:v>2263.7420933101398</c:v>
                </c:pt>
                <c:pt idx="3">
                  <c:v>2234.8273380804098</c:v>
                </c:pt>
                <c:pt idx="4">
                  <c:v>2258.0380348304798</c:v>
                </c:pt>
                <c:pt idx="5">
                  <c:v>2241.1788284251102</c:v>
                </c:pt>
                <c:pt idx="6">
                  <c:v>2224.8166384361102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C-7E4D-9EE7-60581B02816D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MK_ALL!$B$5:$H$5</c:f>
              <c:numCache>
                <c:formatCode>dd\.mm\.yyyy;@</c:formatCode>
                <c:ptCount val="7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</c:numCache>
            </c:numRef>
          </c:cat>
          <c:val>
            <c:numRef>
              <c:f>MK_ALL!$B$8:$H$8</c:f>
              <c:numCache>
                <c:formatCode>#,##0.00</c:formatCode>
                <c:ptCount val="7"/>
                <c:pt idx="0">
                  <c:v>292.6502235758</c:v>
                </c:pt>
                <c:pt idx="1">
                  <c:v>294.50558948353</c:v>
                </c:pt>
                <c:pt idx="2">
                  <c:v>289.27713366511</c:v>
                </c:pt>
                <c:pt idx="3">
                  <c:v>279.54966422101</c:v>
                </c:pt>
                <c:pt idx="4">
                  <c:v>276.24729552798999</c:v>
                </c:pt>
                <c:pt idx="5">
                  <c:v>275.58539010169</c:v>
                </c:pt>
                <c:pt idx="6">
                  <c:v>289.54290004194002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3C-7E4D-9EE7-60581B028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9437168"/>
        <c:axId val="1"/>
        <c:axId val="0"/>
      </c:bar3DChart>
      <c:dateAx>
        <c:axId val="65943716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659437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0805791583744333"/>
          <c:y val="0.51030348325103436"/>
          <c:w val="0.99999999999999989"/>
          <c:h val="0.652262467191601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30.06.2021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6B-5940-9DAE-C1A0D0D98B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6B-5940-9DAE-C1A0D0D98B9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C6B-5940-9DAE-C1A0D0D98B9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C6B-5940-9DAE-C1A0D0D98B9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C6B-5940-9DAE-C1A0D0D98B9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CUR_M!$A$8:$A$12</c:f>
              <c:strCache>
                <c:ptCount val="5"/>
                <c:pt idx="0">
                  <c:v>Долар США</c:v>
                </c:pt>
                <c:pt idx="1">
                  <c:v>ЄВРО</c:v>
                </c:pt>
                <c:pt idx="2">
                  <c:v>СПЗ</c:v>
                </c:pt>
                <c:pt idx="3">
                  <c:v>Українська гривня</c:v>
                </c:pt>
                <c:pt idx="4">
                  <c:v>Японська єна</c:v>
                </c:pt>
              </c:strCache>
            </c:strRef>
          </c:cat>
          <c:val>
            <c:numRef>
              <c:f>CUR_M!$B$8:$B$12</c:f>
              <c:numCache>
                <c:formatCode>#,##0.00</c:formatCode>
                <c:ptCount val="5"/>
                <c:pt idx="0">
                  <c:v>34.053041196880002</c:v>
                </c:pt>
                <c:pt idx="1">
                  <c:v>12.06337189349</c:v>
                </c:pt>
                <c:pt idx="2">
                  <c:v>12.053996715089999</c:v>
                </c:pt>
                <c:pt idx="3">
                  <c:v>33.813000764270001</c:v>
                </c:pt>
                <c:pt idx="4">
                  <c:v>0.53689346299999996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6B-5940-9DAE-C1A0D0D98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EC-5445-9068-BA2332DB8F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EC-5445-9068-BA2332DB8F1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BEC-5445-9068-BA2332DB8F1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BEC-5445-9068-BA2332DB8F1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BEC-5445-9068-BA2332DB8F1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CUR!$A$25:$A$29</c:f>
              <c:strCache>
                <c:ptCount val="5"/>
                <c:pt idx="0">
                  <c:v>USD</c:v>
                </c:pt>
                <c:pt idx="1">
                  <c:v>EUR</c:v>
                </c:pt>
                <c:pt idx="2">
                  <c:v>SDR</c:v>
                </c:pt>
                <c:pt idx="3">
                  <c:v>UAH</c:v>
                </c:pt>
                <c:pt idx="4">
                  <c:v>JPY</c:v>
                </c:pt>
              </c:strCache>
            </c:strRef>
          </c:cat>
          <c:val>
            <c:numRef>
              <c:f>CUR!$B$25:$B$29</c:f>
              <c:numCache>
                <c:formatCode>#,##0.00</c:formatCode>
                <c:ptCount val="5"/>
                <c:pt idx="0">
                  <c:v>31.753843795550001</c:v>
                </c:pt>
                <c:pt idx="1">
                  <c:v>11.36941462842</c:v>
                </c:pt>
                <c:pt idx="2">
                  <c:v>5.7122466315800002</c:v>
                </c:pt>
                <c:pt idx="3">
                  <c:v>32.493662661339997</c:v>
                </c:pt>
                <c:pt idx="4">
                  <c:v>0.53689346299999996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EC-5445-9068-BA2332DB8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30.06.2021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9E-CA42-AD02-DFE4A19989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9E-CA42-AD02-DFE4A19989D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D9E-CA42-AD02-DFE4A19989D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D9E-CA42-AD02-DFE4A19989D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D9E-CA42-AD02-DFE4A19989D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D9E-CA42-AD02-DFE4A19989D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D9E-CA42-AD02-DFE4A19989D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D9E-CA42-AD02-DFE4A19989DB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9E-CA42-AD02-DFE4A19989D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37.391458756890003</c:v>
                </c:pt>
                <c:pt idx="1">
                  <c:v>0.79134563482999998</c:v>
                </c:pt>
                <c:pt idx="2">
                  <c:v>3.5128030000000002E-5</c:v>
                </c:pt>
                <c:pt idx="3">
                  <c:v>25.21013012473</c:v>
                </c:pt>
                <c:pt idx="4">
                  <c:v>2.8992566819599999</c:v>
                </c:pt>
                <c:pt idx="5">
                  <c:v>22.86052677332</c:v>
                </c:pt>
                <c:pt idx="6">
                  <c:v>1.4997298907900001</c:v>
                </c:pt>
                <c:pt idx="7">
                  <c:v>1.8678210421799999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D9E-CA42-AD02-DFE4A1998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'DKR2'!$A$1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88-C942-BF8D-36A85189D0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88-C942-BF8D-36A85189D0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F88-C942-BF8D-36A85189D07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F88-C942-BF8D-36A85189D07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F88-C942-BF8D-36A85189D07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F88-C942-BF8D-36A85189D07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F88-C942-BF8D-36A85189D07B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88-C942-BF8D-36A85189D07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36.768547742529996</c:v>
                </c:pt>
                <c:pt idx="1">
                  <c:v>7.0563747689999998E-2</c:v>
                </c:pt>
                <c:pt idx="2">
                  <c:v>24.510130124730001</c:v>
                </c:pt>
                <c:pt idx="3">
                  <c:v>1.7303799010300001</c:v>
                </c:pt>
                <c:pt idx="4">
                  <c:v>15.5350615327</c:v>
                </c:pt>
                <c:pt idx="5">
                  <c:v>1.4997298907900001</c:v>
                </c:pt>
                <c:pt idx="6">
                  <c:v>1.75164824042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F88-C942-BF8D-36A85189D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dd.MM.yyyy</c:v>
            </c:pt>
          </c:strCache>
        </c:strRef>
      </c:tx>
      <c:layout>
        <c:manualLayout>
          <c:xMode val="edge"/>
          <c:yMode val="edge"/>
          <c:x val="0.24070248911193792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1E-874B-9844-0C26CCD85E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1E-874B-9844-0C26CCD85ED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1E-874B-9844-0C26CCD85ED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B1E-874B-9844-0C26CCD85ED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B1E-874B-9844-0C26CCD85ED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B1E-874B-9844-0C26CCD85ED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B1E-874B-9844-0C26CCD85EDC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1E-874B-9844-0C26CCD85ED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0.62291101435999996</c:v>
                </c:pt>
                <c:pt idx="1">
                  <c:v>0.72078188714000002</c:v>
                </c:pt>
                <c:pt idx="2">
                  <c:v>3.5128030000000002E-5</c:v>
                </c:pt>
                <c:pt idx="3">
                  <c:v>0.7</c:v>
                </c:pt>
                <c:pt idx="4">
                  <c:v>1.16887678093</c:v>
                </c:pt>
                <c:pt idx="5">
                  <c:v>7.3254652406199998</c:v>
                </c:pt>
                <c:pt idx="6">
                  <c:v>0.11617280176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B1E-874B-9844-0C26CCD85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3809235384"/>
          <c:y val="3.0748342897815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44377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25.366246471259998</c:v>
                </c:pt>
                <c:pt idx="1">
                  <c:v>27.315810366209998</c:v>
                </c:pt>
                <c:pt idx="2">
                  <c:v>27.860560115839998</c:v>
                </c:pt>
                <c:pt idx="3">
                  <c:v>35.415048399980002</c:v>
                </c:pt>
                <c:pt idx="4">
                  <c:v>36.532691437769998</c:v>
                </c:pt>
                <c:pt idx="5">
                  <c:v>38.182839519749997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C-9048-B200-C43C4C9A09EA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44377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45.606460608890004</c:v>
                </c:pt>
                <c:pt idx="1">
                  <c:v>48.989942718110001</c:v>
                </c:pt>
                <c:pt idx="2">
                  <c:v>50.45498786009</c:v>
                </c:pt>
                <c:pt idx="3">
                  <c:v>48.950358459539999</c:v>
                </c:pt>
                <c:pt idx="4">
                  <c:v>53.72081259622</c:v>
                </c:pt>
                <c:pt idx="5">
                  <c:v>54.337464512979999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8C-9048-B200-C43C4C9A0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7155344"/>
        <c:axId val="1"/>
        <c:axId val="0"/>
      </c:bar3DChart>
      <c:dateAx>
        <c:axId val="68715534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687155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1764705882352941"/>
          <c:w val="0.12023460410557185"/>
          <c:h val="7.2398190045248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08528741599"/>
          <c:y val="2.23933448996841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44377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689.73000579020004</c:v>
                </c:pt>
                <c:pt idx="1">
                  <c:v>766.67894097356998</c:v>
                </c:pt>
                <c:pt idx="2">
                  <c:v>771.41054367665004</c:v>
                </c:pt>
                <c:pt idx="3">
                  <c:v>838.84791941263995</c:v>
                </c:pt>
                <c:pt idx="4">
                  <c:v>1032.9472373353101</c:v>
                </c:pt>
                <c:pt idx="5">
                  <c:v>1037.6683016340501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7-864B-9A7B-CDB7E85AF162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44377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1240.07879429951</c:v>
                </c:pt>
                <c:pt idx="1">
                  <c:v>1375.0116470265</c:v>
                </c:pt>
                <c:pt idx="2">
                  <c:v>1397.0110239875301</c:v>
                </c:pt>
                <c:pt idx="3">
                  <c:v>1159.4479805441299</c:v>
                </c:pt>
                <c:pt idx="4">
                  <c:v>1518.9344878331101</c:v>
                </c:pt>
                <c:pt idx="5">
                  <c:v>1476.6912368440001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57-864B-9A7B-CDB7E85AF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4267920"/>
        <c:axId val="1"/>
        <c:axId val="0"/>
      </c:bar3DChart>
      <c:dateAx>
        <c:axId val="65426792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654267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1764705882352941"/>
          <c:w val="0.12023460410557185"/>
          <c:h val="7.2398190045248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Динаміка державного боргу за останні 5 років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000" b="1" i="0" u="none" strike="noStrike" baseline="0">
                <a:solidFill>
                  <a:srgbClr val="000000"/>
                </a:solidFill>
              </a:rPr>
              <a:t>(відсотокова структура)</a:t>
            </a:r>
          </a:p>
        </c:rich>
      </c:tx>
      <c:layout>
        <c:manualLayout>
          <c:xMode val="edge"/>
          <c:yMode val="edge"/>
          <c:x val="0.30785128781979176"/>
          <c:y val="2.03046398861159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44377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0.357408</c:v>
                </c:pt>
                <c:pt idx="1">
                  <c:v>0.35797800000000002</c:v>
                </c:pt>
                <c:pt idx="2">
                  <c:v>0.35574699999999998</c:v>
                </c:pt>
                <c:pt idx="3">
                  <c:v>0.41978199999999999</c:v>
                </c:pt>
                <c:pt idx="4">
                  <c:v>0.404779</c:v>
                </c:pt>
                <c:pt idx="5">
                  <c:v>0.41269699999999998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D-B743-A200-D5164C849154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44377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0.64259200000000005</c:v>
                </c:pt>
                <c:pt idx="1">
                  <c:v>0.64202199999999998</c:v>
                </c:pt>
                <c:pt idx="2">
                  <c:v>0.64425299999999996</c:v>
                </c:pt>
                <c:pt idx="3">
                  <c:v>0.58021800000000001</c:v>
                </c:pt>
                <c:pt idx="4">
                  <c:v>0.595221</c:v>
                </c:pt>
                <c:pt idx="5">
                  <c:v>0.58730300000000002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BD-B743-A200-D5164C849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4009168"/>
        <c:axId val="1"/>
        <c:axId val="0"/>
      </c:bar3DChart>
      <c:dateAx>
        <c:axId val="65400916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654009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64809384164228"/>
          <c:y val="7.2398190045248875E-2"/>
          <c:w val="0.12023460410557185"/>
          <c:h val="7.2398190045248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Державний та гарантований державою борг України за останні 5 років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3B-7A49-A041-6DC89A76DD23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3B-7A49-A041-6DC89A76DD23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3B-7A49-A041-6DC89A76DD23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3B-7A49-A041-6DC89A76DD23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3B-7A49-A041-6DC89A76DD23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3B-7A49-A041-6DC89A76DD2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1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44377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1929.8088000897101</c:v>
                </c:pt>
                <c:pt idx="1">
                  <c:v>2141.69058800007</c:v>
                </c:pt>
                <c:pt idx="2">
                  <c:v>2168.4215676641802</c:v>
                </c:pt>
                <c:pt idx="3">
                  <c:v>1998.29589995677</c:v>
                </c:pt>
                <c:pt idx="4">
                  <c:v>2551.8817251684204</c:v>
                </c:pt>
                <c:pt idx="5">
                  <c:v>2514.3595384780501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3B-7A49-A041-6DC89A76DD23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3B-7A49-A041-6DC89A76DD23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3B-7A49-A041-6DC89A76DD23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3B-7A49-A041-6DC89A76DD23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3B-7A49-A041-6DC89A76DD23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3B-7A49-A041-6DC89A76DD23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3B-7A49-A041-6DC89A76DD2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44377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689.73000579020004</c:v>
                </c:pt>
                <c:pt idx="1">
                  <c:v>766.67894097356998</c:v>
                </c:pt>
                <c:pt idx="2">
                  <c:v>771.41054367665004</c:v>
                </c:pt>
                <c:pt idx="3">
                  <c:v>838.84791941263995</c:v>
                </c:pt>
                <c:pt idx="4">
                  <c:v>1032.9472373353101</c:v>
                </c:pt>
                <c:pt idx="5">
                  <c:v>1037.6683016340501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B3B-7A49-A041-6DC89A76DD23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B3B-7A49-A041-6DC89A76DD23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B3B-7A49-A041-6DC89A76DD23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B3B-7A49-A041-6DC89A76DD23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B3B-7A49-A041-6DC89A76DD23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B3B-7A49-A041-6DC89A76DD23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B3B-7A49-A041-6DC89A76DD2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44377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1240.07879429951</c:v>
                </c:pt>
                <c:pt idx="1">
                  <c:v>1375.0116470265</c:v>
                </c:pt>
                <c:pt idx="2">
                  <c:v>1397.0110239875301</c:v>
                </c:pt>
                <c:pt idx="3">
                  <c:v>1159.4479805441299</c:v>
                </c:pt>
                <c:pt idx="4">
                  <c:v>1518.9344878331101</c:v>
                </c:pt>
                <c:pt idx="5">
                  <c:v>1476.6912368440001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B3B-7A49-A041-6DC89A76D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8738016"/>
        <c:axId val="1"/>
        <c:axId val="0"/>
      </c:bar3DChart>
      <c:dateAx>
        <c:axId val="65873801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658738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901960784313726"/>
          <c:y val="6.9721115537848599E-2"/>
          <c:w val="0.2"/>
          <c:h val="0.161354581673306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Державний та гарантований державою борг України за останні 5 років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74-8841-8D4D-C3DEE45FB5E0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74-8841-8D4D-C3DEE45FB5E0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74-8841-8D4D-C3DEE45FB5E0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74-8841-8D4D-C3DEE45FB5E0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74-8841-8D4D-C3DEE45FB5E0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74-8841-8D4D-C3DEE45FB5E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1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44377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70.972707080150002</c:v>
                </c:pt>
                <c:pt idx="1">
                  <c:v>76.305753084320003</c:v>
                </c:pt>
                <c:pt idx="2">
                  <c:v>78.315547975930002</c:v>
                </c:pt>
                <c:pt idx="3">
                  <c:v>84.365406859519993</c:v>
                </c:pt>
                <c:pt idx="4">
                  <c:v>90.253504033989998</c:v>
                </c:pt>
                <c:pt idx="5">
                  <c:v>92.520304032729996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74-8841-8D4D-C3DEE45FB5E0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74-8841-8D4D-C3DEE45FB5E0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74-8841-8D4D-C3DEE45FB5E0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74-8841-8D4D-C3DEE45FB5E0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74-8841-8D4D-C3DEE45FB5E0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74-8841-8D4D-C3DEE45FB5E0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74-8841-8D4D-C3DEE45FB5E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44377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25.366246471259998</c:v>
                </c:pt>
                <c:pt idx="1">
                  <c:v>27.315810366209998</c:v>
                </c:pt>
                <c:pt idx="2">
                  <c:v>27.860560115839998</c:v>
                </c:pt>
                <c:pt idx="3">
                  <c:v>35.415048399980002</c:v>
                </c:pt>
                <c:pt idx="4">
                  <c:v>36.532691437769998</c:v>
                </c:pt>
                <c:pt idx="5">
                  <c:v>38.182839519749997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674-8841-8D4D-C3DEE45FB5E0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44377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45.606460608890004</c:v>
                </c:pt>
                <c:pt idx="1">
                  <c:v>48.989942718110001</c:v>
                </c:pt>
                <c:pt idx="2">
                  <c:v>50.45498786009</c:v>
                </c:pt>
                <c:pt idx="3">
                  <c:v>48.950358459539999</c:v>
                </c:pt>
                <c:pt idx="4">
                  <c:v>53.72081259622</c:v>
                </c:pt>
                <c:pt idx="5">
                  <c:v>54.337464512979999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674-8841-8D4D-C3DEE45FB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8550480"/>
        <c:axId val="1"/>
        <c:axId val="0"/>
      </c:bar3DChart>
      <c:dateAx>
        <c:axId val="65855048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658550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324675324675328"/>
          <c:y val="3.9603960396039604E-2"/>
          <c:w val="0.21298701298701297"/>
          <c:h val="0.154455445544554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MK_ALL!$B$11:$H$11</c:f>
              <c:numCache>
                <c:formatCode>dd\.mm\.yyyy;@</c:formatCode>
                <c:ptCount val="7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</c:numCache>
            </c:numRef>
          </c:cat>
          <c:val>
            <c:numRef>
              <c:f>MK_ALL!$B$13:$H$13</c:f>
              <c:numCache>
                <c:formatCode>#,##0.00</c:formatCode>
                <c:ptCount val="7"/>
                <c:pt idx="0">
                  <c:v>79.903217077660003</c:v>
                </c:pt>
                <c:pt idx="1">
                  <c:v>80.296596137760005</c:v>
                </c:pt>
                <c:pt idx="2">
                  <c:v>81.050268108840001</c:v>
                </c:pt>
                <c:pt idx="3">
                  <c:v>80.143851867150005</c:v>
                </c:pt>
                <c:pt idx="4">
                  <c:v>81.370739993870004</c:v>
                </c:pt>
                <c:pt idx="5">
                  <c:v>81.496226542759999</c:v>
                </c:pt>
                <c:pt idx="6">
                  <c:v>81.866061179889996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6-F34C-97AA-4AE9438026DF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MK_ALL!$B$11:$H$11</c:f>
              <c:numCache>
                <c:formatCode>dd\.mm\.yyyy;@</c:formatCode>
                <c:ptCount val="7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</c:numCache>
            </c:numRef>
          </c:cat>
          <c:val>
            <c:numRef>
              <c:f>MK_ALL!$B$14:$H$14</c:f>
              <c:numCache>
                <c:formatCode>#,##0.00</c:formatCode>
                <c:ptCount val="7"/>
                <c:pt idx="0">
                  <c:v>10.350286956330001</c:v>
                </c:pt>
                <c:pt idx="1">
                  <c:v>10.44609066408</c:v>
                </c:pt>
                <c:pt idx="2">
                  <c:v>10.35718216782</c:v>
                </c:pt>
                <c:pt idx="3">
                  <c:v>10.02501915781</c:v>
                </c:pt>
                <c:pt idx="4">
                  <c:v>9.9548574964899998</c:v>
                </c:pt>
                <c:pt idx="5">
                  <c:v>10.021141150729999</c:v>
                </c:pt>
                <c:pt idx="6">
                  <c:v>10.65424285284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76-F34C-97AA-4AE943802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7790480"/>
        <c:axId val="1"/>
        <c:axId val="0"/>
      </c:bar3DChart>
      <c:dateAx>
        <c:axId val="68779048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687790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909090909090906"/>
          <c:y val="0.44796380090497739"/>
          <c:w val="9.0909090909090912E-2"/>
          <c:h val="0.12443438914027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Державний та гарантований державою борг України за останні 5 років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4-2742-B342-41D36F9E8FDF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4-2742-B342-41D36F9E8FDF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4-2742-B342-41D36F9E8FDF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4-2742-B342-41D36F9E8FDF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4-2742-B342-41D36F9E8FDF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4-2742-B342-41D36F9E8FD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1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44377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1929.8088000897101</c:v>
                </c:pt>
                <c:pt idx="1">
                  <c:v>2141.69058800007</c:v>
                </c:pt>
                <c:pt idx="2">
                  <c:v>2168.4215676641797</c:v>
                </c:pt>
                <c:pt idx="3">
                  <c:v>1998.29589995677</c:v>
                </c:pt>
                <c:pt idx="4">
                  <c:v>2551.88172516842</c:v>
                </c:pt>
                <c:pt idx="5">
                  <c:v>2514.3595384780501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D4-2742-B342-41D36F9E8FDF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4-2742-B342-41D36F9E8FDF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4-2742-B342-41D36F9E8FDF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4-2742-B342-41D36F9E8FDF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D4-2742-B342-41D36F9E8FDF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4-2742-B342-41D36F9E8FDF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4-2742-B342-41D36F9E8FD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44377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1650.83325222858</c:v>
                </c:pt>
                <c:pt idx="1">
                  <c:v>1833.7098309171599</c:v>
                </c:pt>
                <c:pt idx="2">
                  <c:v>1860.2910955853999</c:v>
                </c:pt>
                <c:pt idx="3">
                  <c:v>1761.36913148087</c:v>
                </c:pt>
                <c:pt idx="4">
                  <c:v>2259.2315015926201</c:v>
                </c:pt>
                <c:pt idx="5">
                  <c:v>2224.8166384361102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1D4-2742-B342-41D36F9E8FDF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4-2742-B342-41D36F9E8FDF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4-2742-B342-41D36F9E8FDF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4-2742-B342-41D36F9E8FDF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4-2742-B342-41D36F9E8FDF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4-2742-B342-41D36F9E8FDF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4-2742-B342-41D36F9E8FD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44377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278.97554786113</c:v>
                </c:pt>
                <c:pt idx="1">
                  <c:v>307.98075708290997</c:v>
                </c:pt>
                <c:pt idx="2">
                  <c:v>308.13047207877997</c:v>
                </c:pt>
                <c:pt idx="3">
                  <c:v>236.92676847589999</c:v>
                </c:pt>
                <c:pt idx="4">
                  <c:v>292.6502235758</c:v>
                </c:pt>
                <c:pt idx="5">
                  <c:v>289.54290004194002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1D4-2742-B342-41D36F9E8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8942912"/>
        <c:axId val="1"/>
        <c:axId val="0"/>
      </c:bar3DChart>
      <c:dateAx>
        <c:axId val="6589429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658942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901960784313726"/>
          <c:y val="6.9721115537848599E-2"/>
          <c:w val="0.2"/>
          <c:h val="0.161354581673306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Державний та гарантований державою борг України за останні 5 років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81-FD42-82DD-9934BFF5A184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81-FD42-82DD-9934BFF5A184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81-FD42-82DD-9934BFF5A184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81-FD42-82DD-9934BFF5A184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81-FD42-82DD-9934BFF5A184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1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81-FD42-82DD-9934BFF5A18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1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44377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70.972707080150002</c:v>
                </c:pt>
                <c:pt idx="1">
                  <c:v>76.305753084320003</c:v>
                </c:pt>
                <c:pt idx="2">
                  <c:v>78.315547975930002</c:v>
                </c:pt>
                <c:pt idx="3">
                  <c:v>84.365406859520007</c:v>
                </c:pt>
                <c:pt idx="4">
                  <c:v>90.253504033989998</c:v>
                </c:pt>
                <c:pt idx="5">
                  <c:v>92.520304032729996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81-FD42-82DD-9934BFF5A184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81-FD42-82DD-9934BFF5A184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81-FD42-82DD-9934BFF5A184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81-FD42-82DD-9934BFF5A184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81-FD42-82DD-9934BFF5A184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81-FD42-82DD-9934BFF5A184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81-FD42-82DD-9934BFF5A18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44377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60.712804731319999</c:v>
                </c:pt>
                <c:pt idx="1">
                  <c:v>65.332784469559996</c:v>
                </c:pt>
                <c:pt idx="2">
                  <c:v>67.186989245079999</c:v>
                </c:pt>
                <c:pt idx="3">
                  <c:v>74.362672420240003</c:v>
                </c:pt>
                <c:pt idx="4">
                  <c:v>79.903217077660003</c:v>
                </c:pt>
                <c:pt idx="5">
                  <c:v>81.866061179889996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881-FD42-82DD-9934BFF5A184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44377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10.25990234883</c:v>
                </c:pt>
                <c:pt idx="1">
                  <c:v>10.972968614759999</c:v>
                </c:pt>
                <c:pt idx="2">
                  <c:v>11.128558730849999</c:v>
                </c:pt>
                <c:pt idx="3">
                  <c:v>10.002734439279999</c:v>
                </c:pt>
                <c:pt idx="4">
                  <c:v>10.350286956330001</c:v>
                </c:pt>
                <c:pt idx="5">
                  <c:v>10.65424285284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881-FD42-82DD-9934BFF5A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4447216"/>
        <c:axId val="1"/>
        <c:axId val="0"/>
      </c:bar3DChart>
      <c:dateAx>
        <c:axId val="70444721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7044472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324675324675328"/>
          <c:y val="3.9603960396039604E-2"/>
          <c:w val="0.21298701298701297"/>
          <c:h val="0.154455445544554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dd.MM.yyyy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6D-FA41-8193-1B12ED9B09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6D-FA41-8193-1B12ED9B092C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6D-FA41-8193-1B12ED9B092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2224.8166384361102</c:v>
                </c:pt>
                <c:pt idx="1">
                  <c:v>289.54290004194002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6D-FA41-8193-1B12ED9B0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Структура державного та гарантованого державою боргу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DA-EC49-BF56-D918E6C77FC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FDA-EC49-BF56-D918E6C77FC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BFDA-EC49-BF56-D918E6C77FC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2021.06.30-2021.12.31</c:v>
                </c:pt>
                <c:pt idx="1">
                  <c:v>2022-2026</c:v>
                </c:pt>
                <c:pt idx="2">
                  <c:v>2026-31.12.2060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7.2075045292800004</c:v>
                </c:pt>
                <c:pt idx="1">
                  <c:v>32.894555012769999</c:v>
                </c:pt>
                <c:pt idx="2">
                  <c:v>52.418244490680003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DA-EC49-BF56-D918E6C77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Державний та гарантований державою борг України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 за станом на 30.06.2021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FC-4D4F-9861-AD835646091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FC-4D4F-9861-AD835646091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FC-4D4F-9861-AD835646091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FC-4D4F-9861-AD835646091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9,947%; 6,47р.</c:v>
                </c:pt>
                <c:pt idx="1">
                  <c:v>      Державний зовнішній борг; 4,26%; 14,61р.</c:v>
                </c:pt>
                <c:pt idx="2">
                  <c:v>      Гарантований внутрішній борг; 12,176%; 4,35р.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998449776.88999999</c:v>
                </c:pt>
                <c:pt idx="1">
                  <c:v>1242729051.53</c:v>
                </c:pt>
                <c:pt idx="2">
                  <c:v>36087882.340000004</c:v>
                </c:pt>
                <c:pt idx="3">
                  <c:v>239472507.75999999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FC-4D4F-9861-AD8356460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Державний та гарантований державою борг України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 за станом на 30.06.2021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</a:rPr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9A-664F-9E7C-6B1AA61AE7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9A-664F-9E7C-6B1AA61AE73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C9A-664F-9E7C-6B1AA61AE73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C9A-664F-9E7C-6B1AA61AE73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C9A-664F-9E7C-6B1AA61AE73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C9A-664F-9E7C-6B1AA61AE73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C9A-664F-9E7C-6B1AA61AE73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C9A-664F-9E7C-6B1AA61AE73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C9A-664F-9E7C-6B1AA61AE73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C9A-664F-9E7C-6B1AA61AE73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C9A-664F-9E7C-6B1AA61AE739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5C9A-664F-9E7C-6B1AA61AE73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C9A-664F-9E7C-6B1AA61AE73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C9A-664F-9E7C-6B1AA61AE73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C9A-664F-9E7C-6B1AA61AE73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5C9A-664F-9E7C-6B1AA61AE73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5C9A-664F-9E7C-6B1AA61AE739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5C9A-664F-9E7C-6B1AA61AE739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5C9A-664F-9E7C-6B1AA61AE739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5C9A-664F-9E7C-6B1AA61AE73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5C9A-664F-9E7C-6B1AA61AE739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5C9A-664F-9E7C-6B1AA61AE739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5C9A-664F-9E7C-6B1AA61AE739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5C9A-664F-9E7C-6B1AA61AE739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5C9A-664F-9E7C-6B1AA61AE739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5C9A-664F-9E7C-6B1AA61AE739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5C9A-664F-9E7C-6B1AA61AE739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5C9A-664F-9E7C-6B1AA61AE739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5C9A-664F-9E7C-6B1AA61AE739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5C9A-664F-9E7C-6B1AA61AE739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5C9A-664F-9E7C-6B1AA61AE739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5C9A-664F-9E7C-6B1AA61AE739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5C9A-664F-9E7C-6B1AA61AE739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5C9A-664F-9E7C-6B1AA61AE739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5C9A-664F-9E7C-6B1AA61AE739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5C9A-664F-9E7C-6B1AA61AE73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9,258%; 7,63р.</c:v>
                </c:pt>
                <c:pt idx="2">
                  <c:v>            ОВДП (11 - річні); 11,114%; 10,65р.</c:v>
                </c:pt>
                <c:pt idx="3">
                  <c:v>            ОВДП (12 - місячні); 3,778%; 0,8р.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8,49%; 14,32р.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6,708%; 1,12р.</c:v>
                </c:pt>
                <c:pt idx="11">
                  <c:v>            ОВДП (18 - річні); 8,17%; 17,85р.</c:v>
                </c:pt>
                <c:pt idx="12">
                  <c:v>            ОВДП (19 - річні); 10,7%; 18,85р.</c:v>
                </c:pt>
                <c:pt idx="13">
                  <c:v>            ОВДП (2 - річні); 9,767%; 1,56р.</c:v>
                </c:pt>
                <c:pt idx="14">
                  <c:v>            ОВДП (20 - річні); 10,7%; 19,85р.</c:v>
                </c:pt>
                <c:pt idx="15">
                  <c:v>            ОВДП (21-річні); 10,7%; 20,85р.</c:v>
                </c:pt>
                <c:pt idx="16">
                  <c:v>            ОВДП (22-річні); 10,7%; 21,85р.</c:v>
                </c:pt>
                <c:pt idx="17">
                  <c:v>            ОВДП (23-річні); 10,7%; 22,85р.</c:v>
                </c:pt>
                <c:pt idx="18">
                  <c:v>            ОВДП (24-річні); 10,7%; 23,85р.</c:v>
                </c:pt>
                <c:pt idx="19">
                  <c:v>            ОВДП (25-річні); 10,7%; 24,85р.</c:v>
                </c:pt>
                <c:pt idx="20">
                  <c:v>            ОВДП (26-річні); 10,7%; 25,85р.</c:v>
                </c:pt>
                <c:pt idx="21">
                  <c:v>            ОВДП (27-річні); 10,7%; 26,85р.</c:v>
                </c:pt>
                <c:pt idx="22">
                  <c:v>            ОВДП (28-річні); 10,7%; 27,85р.</c:v>
                </c:pt>
                <c:pt idx="23">
                  <c:v>            ОВДП (29-річні); 10,7%; 28,85р.</c:v>
                </c:pt>
                <c:pt idx="24">
                  <c:v>            ОВДП (3 - місячні); 0%; 0р.</c:v>
                </c:pt>
                <c:pt idx="25">
                  <c:v>            ОВДП (3 - річні); 12,635%; 1,84р.</c:v>
                </c:pt>
                <c:pt idx="26">
                  <c:v>            ОВДП (30-річні); 10,7%; 29,85р.</c:v>
                </c:pt>
                <c:pt idx="27">
                  <c:v>            ОВДП (4 - річні); 10,453%; 3,02р.</c:v>
                </c:pt>
                <c:pt idx="28">
                  <c:v>            ОВДП (5 - річні); 15,395%; 3,28р.</c:v>
                </c:pt>
                <c:pt idx="29">
                  <c:v>            ОВДП (6 - місячні); 0%; 0р.</c:v>
                </c:pt>
                <c:pt idx="30">
                  <c:v>            ОВДП (6 - річні); 15,84%; 5,17р.</c:v>
                </c:pt>
                <c:pt idx="31">
                  <c:v>            ОВДП (7 - річні); 10,961%; 5,21р.</c:v>
                </c:pt>
                <c:pt idx="32">
                  <c:v>            ОВДП (8 - річні); 13,356%; 7,42р.</c:v>
                </c:pt>
                <c:pt idx="33">
                  <c:v>            ОВДП (9 - місячні); 0%; 0,55р.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71771915</c:v>
                </c:pt>
                <c:pt idx="2">
                  <c:v>19033000</c:v>
                </c:pt>
                <c:pt idx="3">
                  <c:v>59141833.5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100278657</c:v>
                </c:pt>
                <c:pt idx="8">
                  <c:v>12097744</c:v>
                </c:pt>
                <c:pt idx="9">
                  <c:v>12097744</c:v>
                </c:pt>
                <c:pt idx="10">
                  <c:v>47456608.140000001</c:v>
                </c:pt>
                <c:pt idx="11">
                  <c:v>12097744</c:v>
                </c:pt>
                <c:pt idx="12">
                  <c:v>12097744</c:v>
                </c:pt>
                <c:pt idx="13">
                  <c:v>113292391.53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81978610.019999996</c:v>
                </c:pt>
                <c:pt idx="26">
                  <c:v>12097751</c:v>
                </c:pt>
                <c:pt idx="27">
                  <c:v>36419292</c:v>
                </c:pt>
                <c:pt idx="28">
                  <c:v>69661566</c:v>
                </c:pt>
                <c:pt idx="29">
                  <c:v>0</c:v>
                </c:pt>
                <c:pt idx="30">
                  <c:v>41080407</c:v>
                </c:pt>
                <c:pt idx="31">
                  <c:v>20020886</c:v>
                </c:pt>
                <c:pt idx="32">
                  <c:v>17500000</c:v>
                </c:pt>
                <c:pt idx="33">
                  <c:v>7297718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5C9A-664F-9E7C-6B1AA61AE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81-0F4F-975C-D82C1C78D5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81-0F4F-975C-D82C1C78D53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MK_ALL!$H$19:$H$20</c:f>
              <c:numCache>
                <c:formatCode>0.00%</c:formatCode>
                <c:ptCount val="2"/>
                <c:pt idx="0">
                  <c:v>0.88484399999999996</c:v>
                </c:pt>
                <c:pt idx="1">
                  <c:v>0.11515599999999999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81-0F4F-975C-D82C1C78D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30888431253785581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F4-9A46-BCF9-02AAD0320B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F4-9A46-BCF9-02AAD0320B4B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MT_ALL!$H$19:$H$20</c:f>
              <c:numCache>
                <c:formatCode>0.00%</c:formatCode>
                <c:ptCount val="2"/>
                <c:pt idx="0">
                  <c:v>0.41269699999999998</c:v>
                </c:pt>
                <c:pt idx="1">
                  <c:v>0.58730300000000002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F4-9A46-BCF9-02AAD0320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1002749527045"/>
          <c:y val="2.0304461942257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MT_ALL!$B$5:$H$5</c:f>
              <c:numCache>
                <c:formatCode>dd\.mm\.yyyy;@</c:formatCode>
                <c:ptCount val="7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</c:numCache>
            </c:numRef>
          </c:cat>
          <c:val>
            <c:numRef>
              <c:f>MT_ALL!$B$7:$H$7</c:f>
              <c:numCache>
                <c:formatCode>#,##0.00</c:formatCode>
                <c:ptCount val="7"/>
                <c:pt idx="0">
                  <c:v>1032.9472373353101</c:v>
                </c:pt>
                <c:pt idx="1">
                  <c:v>1051.72200723794</c:v>
                </c:pt>
                <c:pt idx="2">
                  <c:v>1063.9081396721499</c:v>
                </c:pt>
                <c:pt idx="3">
                  <c:v>1064.53370817992</c:v>
                </c:pt>
                <c:pt idx="4">
                  <c:v>1041.8152500195999</c:v>
                </c:pt>
                <c:pt idx="5">
                  <c:v>1034.5626592347901</c:v>
                </c:pt>
                <c:pt idx="6">
                  <c:v>1037.6683016340501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3-ED48-83B0-6EF4910DEA49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MT_ALL!$B$5:$H$5</c:f>
              <c:numCache>
                <c:formatCode>dd\.mm\.yyyy;@</c:formatCode>
                <c:ptCount val="7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</c:numCache>
            </c:numRef>
          </c:cat>
          <c:val>
            <c:numRef>
              <c:f>MT_ALL!$B$8:$H$8</c:f>
              <c:numCache>
                <c:formatCode>#,##0.00</c:formatCode>
                <c:ptCount val="7"/>
                <c:pt idx="0">
                  <c:v>1518.9344878331101</c:v>
                </c:pt>
                <c:pt idx="1">
                  <c:v>1506.5774874992601</c:v>
                </c:pt>
                <c:pt idx="2">
                  <c:v>1489.1110873031</c:v>
                </c:pt>
                <c:pt idx="3">
                  <c:v>1449.8432941215001</c:v>
                </c:pt>
                <c:pt idx="4">
                  <c:v>1492.47008033887</c:v>
                </c:pt>
                <c:pt idx="5">
                  <c:v>1482.20155929201</c:v>
                </c:pt>
                <c:pt idx="6">
                  <c:v>1476.6912368440001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23-ED48-83B0-6EF4910DE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7669328"/>
        <c:axId val="1"/>
        <c:axId val="0"/>
      </c:bar3DChart>
      <c:catAx>
        <c:axId val="68766932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687669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6896551724137"/>
          <c:y val="7.4660633484162894E-2"/>
          <c:w val="0.11862068965517242"/>
          <c:h val="7.2398190045248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1001413284878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MT_ALL!$B$11:$H$11</c:f>
              <c:numCache>
                <c:formatCode>dd\.mm\.yyyy;@</c:formatCode>
                <c:ptCount val="7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</c:numCache>
            </c:numRef>
          </c:cat>
          <c:val>
            <c:numRef>
              <c:f>MT_ALL!$B$13:$H$13</c:f>
              <c:numCache>
                <c:formatCode>#,##0.00</c:formatCode>
                <c:ptCount val="7"/>
                <c:pt idx="0">
                  <c:v>36.532691437769998</c:v>
                </c:pt>
                <c:pt idx="1">
                  <c:v>37.30449890701</c:v>
                </c:pt>
                <c:pt idx="2">
                  <c:v>38.091812763619998</c:v>
                </c:pt>
                <c:pt idx="3">
                  <c:v>38.175580888250003</c:v>
                </c:pt>
                <c:pt idx="4">
                  <c:v>37.54289189256</c:v>
                </c:pt>
                <c:pt idx="5">
                  <c:v>37.619913136839997</c:v>
                </c:pt>
                <c:pt idx="6">
                  <c:v>38.182839519749997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73-BA49-84BE-F87C4EABBC25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MT_ALL!$B$11:$H$11</c:f>
              <c:numCache>
                <c:formatCode>dd\.mm\.yyyy;@</c:formatCode>
                <c:ptCount val="7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</c:numCache>
            </c:numRef>
          </c:cat>
          <c:val>
            <c:numRef>
              <c:f>MT_ALL!$B$14:$H$14</c:f>
              <c:numCache>
                <c:formatCode>#,##0.00</c:formatCode>
                <c:ptCount val="7"/>
                <c:pt idx="0">
                  <c:v>53.72081259622</c:v>
                </c:pt>
                <c:pt idx="1">
                  <c:v>53.438187894830001</c:v>
                </c:pt>
                <c:pt idx="2">
                  <c:v>53.315637513040002</c:v>
                </c:pt>
                <c:pt idx="3">
                  <c:v>51.993290136710002</c:v>
                </c:pt>
                <c:pt idx="4">
                  <c:v>53.782705597800003</c:v>
                </c:pt>
                <c:pt idx="5">
                  <c:v>53.897454556649997</c:v>
                </c:pt>
                <c:pt idx="6">
                  <c:v>54.337464512979999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3-BA49-84BE-F87C4EABB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7534144"/>
        <c:axId val="1"/>
        <c:axId val="0"/>
      </c:bar3DChart>
      <c:catAx>
        <c:axId val="68753414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687534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938416422287385"/>
          <c:y val="1.8099547511312219E-2"/>
          <c:w val="0.12023460410557185"/>
          <c:h val="7.2398190045248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30.06.2021 
(за видами відсоткових ставок)</c:v>
            </c:pt>
          </c:strCache>
        </c:strRef>
      </c:tx>
      <c:layout>
        <c:manualLayout>
          <c:xMode val="edge"/>
          <c:yMode val="edge"/>
          <c:x val="0.21177687404459059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63-9A43-87AB-91B78F64A0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63-9A43-87AB-91B78F64A0FC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27.034386279429999</c:v>
                </c:pt>
                <c:pt idx="1">
                  <c:v>65.485917753300001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63-9A43-87AB-91B78F64A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State debt and State guaranteed debt of Ukraine as of  30.06.2021</c:v>
            </c:pt>
          </c:strCache>
        </c:strRef>
      </c:tx>
      <c:layout>
        <c:manualLayout>
          <c:xMode val="edge"/>
          <c:yMode val="edge"/>
          <c:x val="0.140495861094286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66-4549-ADAB-5E805CAABB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66-4549-ADAB-5E805CAABBF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D66-4549-ADAB-5E805CAABBF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D66-4549-ADAB-5E805CAABBF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D66-4549-ADAB-5E805CAABBF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D66-4549-ADAB-5E805CAABBF5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RATE!$A$8:$A$13</c:f>
              <c:strCache>
                <c:ptCount val="6"/>
                <c:pt idx="0">
                  <c:v>EURIBOR</c:v>
                </c:pt>
                <c:pt idx="1">
                  <c:v>LIBOR</c:v>
                </c:pt>
                <c:pt idx="2">
                  <c:v>Consumer Price Index (СРІ)</c:v>
                </c:pt>
                <c:pt idx="3">
                  <c:v>NBU rate</c:v>
                </c:pt>
                <c:pt idx="4">
                  <c:v>IMF rate</c:v>
                </c:pt>
                <c:pt idx="5">
                  <c:v>Fixed</c:v>
                </c:pt>
              </c:strCache>
            </c:strRef>
          </c:cat>
          <c:val>
            <c:numRef>
              <c:f>RATE!$B$8:$B$13</c:f>
              <c:numCache>
                <c:formatCode>#,##0.00</c:formatCode>
                <c:ptCount val="6"/>
                <c:pt idx="0">
                  <c:v>1.2590719110000001E-2</c:v>
                </c:pt>
                <c:pt idx="1">
                  <c:v>9.0192617967699995</c:v>
                </c:pt>
                <c:pt idx="2">
                  <c:v>5.3418947760500002</c:v>
                </c:pt>
                <c:pt idx="3">
                  <c:v>0.60664227241000002</c:v>
                </c:pt>
                <c:pt idx="4">
                  <c:v>12.053996715089999</c:v>
                </c:pt>
                <c:pt idx="5">
                  <c:v>65.485917753300001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66-4549-ADAB-5E805CAA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4C-F24B-B360-A7860A10B51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4C-F24B-B360-A7860A10B51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54C-F24B-B360-A7860A10B51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54C-F24B-B360-A7860A10B51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54C-F24B-B360-A7860A10B51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RATE!$A$24:$A$28</c:f>
              <c:strCache>
                <c:ptCount val="5"/>
                <c:pt idx="0">
                  <c:v>EURIBOR</c:v>
                </c:pt>
                <c:pt idx="1">
                  <c:v>LIBOR</c:v>
                </c:pt>
                <c:pt idx="2">
                  <c:v>Consumer Price Index (СРІ)</c:v>
                </c:pt>
                <c:pt idx="3">
                  <c:v>IMF rate</c:v>
                </c:pt>
                <c:pt idx="4">
                  <c:v>Fixed</c:v>
                </c:pt>
              </c:strCache>
            </c:strRef>
          </c:cat>
          <c:val>
            <c:numRef>
              <c:f>RATE!$B$24:$B$28</c:f>
              <c:numCache>
                <c:formatCode>#\ ##0.00;\-#\ ##0.00;</c:formatCode>
                <c:ptCount val="5"/>
                <c:pt idx="0" formatCode="#,##0.00">
                  <c:v>1.2590719110000001E-2</c:v>
                </c:pt>
                <c:pt idx="1">
                  <c:v>7.1593116302000004</c:v>
                </c:pt>
                <c:pt idx="2" formatCode="#,##0.00">
                  <c:v>5.3418947760500002</c:v>
                </c:pt>
                <c:pt idx="3" formatCode="#,##0.00">
                  <c:v>5.7122466315800002</c:v>
                </c:pt>
                <c:pt idx="4" formatCode="#,##0.00">
                  <c:v>63.640017422950002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4C-F24B-B360-A7860A10B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DACFAE1-A1F8-7E40-9A81-926E55B037F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C3E7034-657F-1F4D-8459-753D6EA8546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30DD806-6CBE-5D47-AFF8-A5260FBF976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1EC6979-83D5-C149-B839-50D074C3CB9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638206D-B7DF-A64F-880C-5CEB91BA10F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F183068-4D8D-A445-B559-BBD9DB6E47D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C78BB40-2931-3446-9E27-C91DC035340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9B7E492-66B2-9549-AD48-9213907774A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55AEABB-6906-4D49-89C1-BE489F03CB0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715500" cy="6375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E85ACC5-6E8F-DD42-A055-BCAB1E6DD91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779000" cy="64135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7ED566D-1C3F-9642-850C-E8B1C1A075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9A7C2D7-08C4-B545-AE2C-E4648CB9D06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715500" cy="6375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11F4CF6-5F83-0D4F-AB93-72FDCBFAC2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779000" cy="64135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44AD420-9A26-144E-AD85-829377ADF5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9FBEC54-C3D6-934F-89DB-ED98B1B1725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63D7D11-9470-9A49-AF25-D96BAB3324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0D4A2C3-E96D-F04E-9366-D7598595FB9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DFB0C82-5666-F743-9F15-E8F51DA5353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BA8DAD1-9678-704B-9D2F-9C55855E7EE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55448DA-2671-234F-BBF6-94D84F42648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03F3282-C4A2-A24F-B981-7DD1641D7BB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02A7A91-5FEA-234C-910D-9CDE59D643C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553E31B-8FEB-9E42-B5AC-E84FCEA4543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0526517-28BB-494B-9AA0-ED6C161830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B484136-E036-D649-8CFA-64944FD82A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M180"/>
  <sheetViews>
    <sheetView workbookViewId="0">
      <selection activeCell="D26" sqref="D26"/>
    </sheetView>
  </sheetViews>
  <sheetFormatPr defaultColWidth="9.140625" defaultRowHeight="11.25" outlineLevelRow="3" x14ac:dyDescent="0.2"/>
  <cols>
    <col min="1" max="1" width="52" style="228" customWidth="1"/>
    <col min="2" max="8" width="16.28515625" style="199" customWidth="1"/>
    <col min="9" max="16384" width="9.140625" style="228"/>
  </cols>
  <sheetData>
    <row r="1" spans="1:13" s="221" customFormat="1" ht="12.75" x14ac:dyDescent="0.2">
      <c r="B1" s="192"/>
      <c r="C1" s="192"/>
      <c r="D1" s="192"/>
      <c r="E1" s="192"/>
      <c r="F1" s="192"/>
      <c r="G1" s="192"/>
      <c r="H1" s="192"/>
    </row>
    <row r="2" spans="1:13" s="169" customFormat="1" ht="18.75" x14ac:dyDescent="0.3">
      <c r="A2" s="5" t="s">
        <v>100</v>
      </c>
      <c r="B2" s="5"/>
      <c r="C2" s="5"/>
      <c r="D2" s="5"/>
      <c r="E2" s="5"/>
      <c r="F2" s="5"/>
      <c r="G2" s="5"/>
      <c r="H2" s="5"/>
      <c r="I2" s="209"/>
      <c r="J2" s="209"/>
      <c r="K2" s="209"/>
      <c r="L2" s="209"/>
      <c r="M2" s="209"/>
    </row>
    <row r="3" spans="1:13" s="221" customFormat="1" ht="12.75" x14ac:dyDescent="0.2">
      <c r="B3" s="181"/>
      <c r="C3" s="181"/>
      <c r="D3" s="181"/>
      <c r="E3" s="181"/>
      <c r="F3" s="181"/>
      <c r="G3" s="181"/>
      <c r="H3" s="181"/>
      <c r="I3" s="214"/>
      <c r="J3" s="214"/>
      <c r="K3" s="214"/>
    </row>
    <row r="4" spans="1:13" s="236" customFormat="1" ht="12.75" x14ac:dyDescent="0.2">
      <c r="B4" s="223"/>
      <c r="C4" s="223"/>
      <c r="D4" s="223"/>
      <c r="E4" s="223"/>
      <c r="F4" s="223"/>
      <c r="G4" s="223"/>
      <c r="H4" s="223" t="str">
        <f>VALUAH</f>
        <v>млрд. грн</v>
      </c>
    </row>
    <row r="5" spans="1:13" s="37" customFormat="1" ht="12.75" x14ac:dyDescent="0.2">
      <c r="A5" s="220"/>
      <c r="B5" s="244">
        <v>44196</v>
      </c>
      <c r="C5" s="244">
        <v>44227</v>
      </c>
      <c r="D5" s="244">
        <v>44255</v>
      </c>
      <c r="E5" s="244">
        <v>44286</v>
      </c>
      <c r="F5" s="244">
        <v>44316</v>
      </c>
      <c r="G5" s="244">
        <v>44347</v>
      </c>
      <c r="H5" s="244">
        <v>44377</v>
      </c>
    </row>
    <row r="6" spans="1:13" s="143" customFormat="1" ht="31.5" x14ac:dyDescent="0.2">
      <c r="A6" s="160" t="s">
        <v>142</v>
      </c>
      <c r="B6" s="127">
        <f t="shared" ref="B6:G6" si="0">B$67+B$7</f>
        <v>2551.8817251684204</v>
      </c>
      <c r="C6" s="127">
        <f t="shared" si="0"/>
        <v>2558.2994947372008</v>
      </c>
      <c r="D6" s="127">
        <f t="shared" si="0"/>
        <v>2553.0192269752506</v>
      </c>
      <c r="E6" s="127">
        <f t="shared" si="0"/>
        <v>2514.3770023014204</v>
      </c>
      <c r="F6" s="127">
        <f t="shared" si="0"/>
        <v>2534.2853303584702</v>
      </c>
      <c r="G6" s="127">
        <f t="shared" si="0"/>
        <v>2516.7642185268001</v>
      </c>
      <c r="H6" s="127">
        <v>2514.3595384780501</v>
      </c>
    </row>
    <row r="7" spans="1:13" s="52" customFormat="1" ht="15" x14ac:dyDescent="0.2">
      <c r="A7" s="167" t="s">
        <v>46</v>
      </c>
      <c r="B7" s="189">
        <f t="shared" ref="B7:H7" si="1">B$8+B$46</f>
        <v>1032.9472373353103</v>
      </c>
      <c r="C7" s="189">
        <f t="shared" si="1"/>
        <v>1051.7220072379403</v>
      </c>
      <c r="D7" s="189">
        <f t="shared" si="1"/>
        <v>1063.9081396721506</v>
      </c>
      <c r="E7" s="189">
        <f t="shared" si="1"/>
        <v>1064.5337081799203</v>
      </c>
      <c r="F7" s="189">
        <f t="shared" si="1"/>
        <v>1041.8152500196002</v>
      </c>
      <c r="G7" s="189">
        <f t="shared" si="1"/>
        <v>1034.5626592347903</v>
      </c>
      <c r="H7" s="189">
        <f t="shared" si="1"/>
        <v>1037.6683016340501</v>
      </c>
    </row>
    <row r="8" spans="1:13" s="110" customFormat="1" ht="15" outlineLevel="1" x14ac:dyDescent="0.2">
      <c r="A8" s="99" t="s">
        <v>64</v>
      </c>
      <c r="B8" s="128">
        <f t="shared" ref="B8:H8" si="2">B$9+B$44</f>
        <v>1000.7098766559003</v>
      </c>
      <c r="C8" s="128">
        <f t="shared" si="2"/>
        <v>1014.5857961565004</v>
      </c>
      <c r="D8" s="128">
        <f t="shared" si="2"/>
        <v>1025.7362333952005</v>
      </c>
      <c r="E8" s="128">
        <f t="shared" si="2"/>
        <v>1023.8146580861803</v>
      </c>
      <c r="F8" s="128">
        <f t="shared" si="2"/>
        <v>1006.0892445114802</v>
      </c>
      <c r="G8" s="128">
        <f t="shared" si="2"/>
        <v>998.44977689428038</v>
      </c>
      <c r="H8" s="128">
        <f t="shared" si="2"/>
        <v>1001.15074558476</v>
      </c>
    </row>
    <row r="9" spans="1:13" s="69" customFormat="1" ht="12.75" outlineLevel="2" x14ac:dyDescent="0.2">
      <c r="A9" s="27" t="s">
        <v>184</v>
      </c>
      <c r="B9" s="72">
        <f t="shared" ref="B9:G9" si="3">SUM(B$10:B$43)</f>
        <v>998.72608881820031</v>
      </c>
      <c r="C9" s="72">
        <f t="shared" si="3"/>
        <v>1012.6020083188004</v>
      </c>
      <c r="D9" s="72">
        <f t="shared" si="3"/>
        <v>1023.7524455575004</v>
      </c>
      <c r="E9" s="72">
        <f t="shared" si="3"/>
        <v>1021.8639333791003</v>
      </c>
      <c r="F9" s="72">
        <f t="shared" si="3"/>
        <v>1004.1385198044002</v>
      </c>
      <c r="G9" s="72">
        <f t="shared" si="3"/>
        <v>996.49905218720039</v>
      </c>
      <c r="H9" s="72">
        <v>999.23308400830001</v>
      </c>
    </row>
    <row r="10" spans="1:13" s="224" customFormat="1" ht="12.75" outlineLevel="3" x14ac:dyDescent="0.2">
      <c r="A10" s="80" t="s">
        <v>133</v>
      </c>
      <c r="B10" s="166">
        <v>71.771915000000007</v>
      </c>
      <c r="C10" s="166">
        <v>71.771915000000007</v>
      </c>
      <c r="D10" s="166">
        <v>71.771915000000007</v>
      </c>
      <c r="E10" s="166">
        <v>71.771915000000007</v>
      </c>
      <c r="F10" s="166">
        <v>71.771915000000007</v>
      </c>
      <c r="G10" s="166">
        <v>71.771915000000007</v>
      </c>
      <c r="H10" s="166">
        <v>71.771915000000007</v>
      </c>
    </row>
    <row r="11" spans="1:13" ht="12.75" outlineLevel="3" x14ac:dyDescent="0.2">
      <c r="A11" s="142" t="s">
        <v>193</v>
      </c>
      <c r="B11" s="120">
        <v>19.033000000000001</v>
      </c>
      <c r="C11" s="120">
        <v>19.033000000000001</v>
      </c>
      <c r="D11" s="120">
        <v>19.033000000000001</v>
      </c>
      <c r="E11" s="120">
        <v>19.033000000000001</v>
      </c>
      <c r="F11" s="120">
        <v>19.033000000000001</v>
      </c>
      <c r="G11" s="120">
        <v>19.033000000000001</v>
      </c>
      <c r="H11" s="120">
        <v>17.533000000000001</v>
      </c>
      <c r="I11" s="218"/>
      <c r="J11" s="218"/>
      <c r="K11" s="218"/>
    </row>
    <row r="12" spans="1:13" ht="12.75" outlineLevel="3" x14ac:dyDescent="0.2">
      <c r="A12" s="142" t="s">
        <v>29</v>
      </c>
      <c r="B12" s="120">
        <v>55.628160976399997</v>
      </c>
      <c r="C12" s="120">
        <v>56.630855369099997</v>
      </c>
      <c r="D12" s="120">
        <v>67.843619497099994</v>
      </c>
      <c r="E12" s="120">
        <v>73.479906438699999</v>
      </c>
      <c r="F12" s="120">
        <v>75.516052304400006</v>
      </c>
      <c r="G12" s="120">
        <v>59.141833499999997</v>
      </c>
      <c r="H12" s="120">
        <v>64.198145734400001</v>
      </c>
      <c r="I12" s="218"/>
      <c r="J12" s="218"/>
      <c r="K12" s="218"/>
    </row>
    <row r="13" spans="1:13" ht="12.75" outlineLevel="3" x14ac:dyDescent="0.2">
      <c r="A13" s="142" t="s">
        <v>33</v>
      </c>
      <c r="B13" s="120">
        <v>36.5</v>
      </c>
      <c r="C13" s="120">
        <v>36.5</v>
      </c>
      <c r="D13" s="120">
        <v>36.5</v>
      </c>
      <c r="E13" s="120">
        <v>36.5</v>
      </c>
      <c r="F13" s="120">
        <v>36.5</v>
      </c>
      <c r="G13" s="120">
        <v>36.5</v>
      </c>
      <c r="H13" s="120">
        <v>36.5</v>
      </c>
      <c r="I13" s="218"/>
      <c r="J13" s="218"/>
      <c r="K13" s="218"/>
    </row>
    <row r="14" spans="1:13" ht="12.75" outlineLevel="3" x14ac:dyDescent="0.2">
      <c r="A14" s="142" t="s">
        <v>79</v>
      </c>
      <c r="B14" s="120">
        <v>28.700001</v>
      </c>
      <c r="C14" s="120">
        <v>28.700001</v>
      </c>
      <c r="D14" s="120">
        <v>28.700001</v>
      </c>
      <c r="E14" s="120">
        <v>28.700001</v>
      </c>
      <c r="F14" s="120">
        <v>28.700001</v>
      </c>
      <c r="G14" s="120">
        <v>28.700001</v>
      </c>
      <c r="H14" s="120">
        <v>28.700001</v>
      </c>
      <c r="I14" s="218"/>
      <c r="J14" s="218"/>
      <c r="K14" s="218"/>
    </row>
    <row r="15" spans="1:13" ht="12.75" outlineLevel="3" x14ac:dyDescent="0.2">
      <c r="A15" s="142" t="s">
        <v>124</v>
      </c>
      <c r="B15" s="120">
        <v>46.9</v>
      </c>
      <c r="C15" s="120">
        <v>46.9</v>
      </c>
      <c r="D15" s="120">
        <v>46.9</v>
      </c>
      <c r="E15" s="120">
        <v>46.9</v>
      </c>
      <c r="F15" s="120">
        <v>46.9</v>
      </c>
      <c r="G15" s="120">
        <v>46.9</v>
      </c>
      <c r="H15" s="120">
        <v>46.9</v>
      </c>
      <c r="I15" s="218"/>
      <c r="J15" s="218"/>
      <c r="K15" s="218"/>
    </row>
    <row r="16" spans="1:13" ht="12.75" outlineLevel="3" x14ac:dyDescent="0.2">
      <c r="A16" s="142" t="s">
        <v>186</v>
      </c>
      <c r="B16" s="120">
        <v>100.278657</v>
      </c>
      <c r="C16" s="120">
        <v>100.278657</v>
      </c>
      <c r="D16" s="120">
        <v>100.278657</v>
      </c>
      <c r="E16" s="120">
        <v>100.278657</v>
      </c>
      <c r="F16" s="120">
        <v>100.278657</v>
      </c>
      <c r="G16" s="120">
        <v>100.278657</v>
      </c>
      <c r="H16" s="120">
        <v>102.07865700000001</v>
      </c>
      <c r="I16" s="218"/>
      <c r="J16" s="218"/>
      <c r="K16" s="218"/>
    </row>
    <row r="17" spans="1:11" ht="12.75" outlineLevel="3" x14ac:dyDescent="0.2">
      <c r="A17" s="142" t="s">
        <v>26</v>
      </c>
      <c r="B17" s="120">
        <v>12.097744</v>
      </c>
      <c r="C17" s="120">
        <v>12.097744</v>
      </c>
      <c r="D17" s="120">
        <v>12.097744</v>
      </c>
      <c r="E17" s="120">
        <v>12.097744</v>
      </c>
      <c r="F17" s="120">
        <v>12.097744</v>
      </c>
      <c r="G17" s="120">
        <v>12.097744</v>
      </c>
      <c r="H17" s="120">
        <v>12.097744</v>
      </c>
      <c r="I17" s="218"/>
      <c r="J17" s="218"/>
      <c r="K17" s="218"/>
    </row>
    <row r="18" spans="1:11" ht="12.75" outlineLevel="3" x14ac:dyDescent="0.2">
      <c r="A18" s="142" t="s">
        <v>74</v>
      </c>
      <c r="B18" s="120">
        <v>12.097744</v>
      </c>
      <c r="C18" s="120">
        <v>12.097744</v>
      </c>
      <c r="D18" s="120">
        <v>12.097744</v>
      </c>
      <c r="E18" s="120">
        <v>12.097744</v>
      </c>
      <c r="F18" s="120">
        <v>12.097744</v>
      </c>
      <c r="G18" s="120">
        <v>12.097744</v>
      </c>
      <c r="H18" s="120">
        <v>12.097744</v>
      </c>
      <c r="I18" s="218"/>
      <c r="J18" s="218"/>
      <c r="K18" s="218"/>
    </row>
    <row r="19" spans="1:11" ht="12.75" outlineLevel="3" x14ac:dyDescent="0.2">
      <c r="A19" s="142" t="s">
        <v>158</v>
      </c>
      <c r="B19" s="120">
        <v>42.233933071199999</v>
      </c>
      <c r="C19" s="120">
        <v>45.685240838799999</v>
      </c>
      <c r="D19" s="120">
        <v>47.928510037300001</v>
      </c>
      <c r="E19" s="120">
        <v>56.399072517999997</v>
      </c>
      <c r="F19" s="120">
        <v>47.389084500000003</v>
      </c>
      <c r="G19" s="120">
        <v>47.4566081352</v>
      </c>
      <c r="H19" s="120">
        <v>76.061413393699993</v>
      </c>
      <c r="I19" s="218"/>
      <c r="J19" s="218"/>
      <c r="K19" s="218"/>
    </row>
    <row r="20" spans="1:11" ht="12.75" outlineLevel="3" x14ac:dyDescent="0.2">
      <c r="A20" s="142" t="s">
        <v>119</v>
      </c>
      <c r="B20" s="120">
        <v>12.097744</v>
      </c>
      <c r="C20" s="120">
        <v>12.097744</v>
      </c>
      <c r="D20" s="120">
        <v>12.097744</v>
      </c>
      <c r="E20" s="120">
        <v>12.097744</v>
      </c>
      <c r="F20" s="120">
        <v>12.097744</v>
      </c>
      <c r="G20" s="120">
        <v>12.097744</v>
      </c>
      <c r="H20" s="120">
        <v>12.097744</v>
      </c>
      <c r="I20" s="218"/>
      <c r="J20" s="218"/>
      <c r="K20" s="218"/>
    </row>
    <row r="21" spans="1:11" ht="12.75" outlineLevel="3" x14ac:dyDescent="0.2">
      <c r="A21" s="142" t="s">
        <v>182</v>
      </c>
      <c r="B21" s="120">
        <v>12.097744</v>
      </c>
      <c r="C21" s="120">
        <v>12.097744</v>
      </c>
      <c r="D21" s="120">
        <v>12.097744</v>
      </c>
      <c r="E21" s="120">
        <v>12.097744</v>
      </c>
      <c r="F21" s="120">
        <v>12.097744</v>
      </c>
      <c r="G21" s="120">
        <v>12.097744</v>
      </c>
      <c r="H21" s="120">
        <v>12.097744</v>
      </c>
      <c r="I21" s="218"/>
      <c r="J21" s="218"/>
      <c r="K21" s="218"/>
    </row>
    <row r="22" spans="1:11" ht="12.75" outlineLevel="3" x14ac:dyDescent="0.2">
      <c r="A22" s="142" t="s">
        <v>206</v>
      </c>
      <c r="B22" s="120">
        <v>102.290142528</v>
      </c>
      <c r="C22" s="120">
        <v>102.159938872</v>
      </c>
      <c r="D22" s="120">
        <v>105.85247411899999</v>
      </c>
      <c r="E22" s="120">
        <v>110.1011918512</v>
      </c>
      <c r="F22" s="120">
        <v>112.050923</v>
      </c>
      <c r="G22" s="120">
        <v>113.2923915296</v>
      </c>
      <c r="H22" s="120">
        <v>91.759462257400003</v>
      </c>
      <c r="I22" s="218"/>
      <c r="J22" s="218"/>
      <c r="K22" s="218"/>
    </row>
    <row r="23" spans="1:11" ht="12.75" outlineLevel="3" x14ac:dyDescent="0.2">
      <c r="A23" s="142" t="s">
        <v>141</v>
      </c>
      <c r="B23" s="120">
        <v>12.097744</v>
      </c>
      <c r="C23" s="120">
        <v>12.097744</v>
      </c>
      <c r="D23" s="120">
        <v>12.097744</v>
      </c>
      <c r="E23" s="120">
        <v>12.097744</v>
      </c>
      <c r="F23" s="120">
        <v>12.097744</v>
      </c>
      <c r="G23" s="120">
        <v>12.097744</v>
      </c>
      <c r="H23" s="120">
        <v>12.097744</v>
      </c>
      <c r="I23" s="218"/>
      <c r="J23" s="218"/>
      <c r="K23" s="218"/>
    </row>
    <row r="24" spans="1:11" ht="12.75" outlineLevel="3" x14ac:dyDescent="0.2">
      <c r="A24" s="142" t="s">
        <v>105</v>
      </c>
      <c r="B24" s="120">
        <v>12.097744</v>
      </c>
      <c r="C24" s="120">
        <v>12.097744</v>
      </c>
      <c r="D24" s="120">
        <v>12.097744</v>
      </c>
      <c r="E24" s="120">
        <v>12.097744</v>
      </c>
      <c r="F24" s="120">
        <v>12.097744</v>
      </c>
      <c r="G24" s="120">
        <v>12.097744</v>
      </c>
      <c r="H24" s="120">
        <v>12.097744</v>
      </c>
      <c r="I24" s="218"/>
      <c r="J24" s="218"/>
      <c r="K24" s="218"/>
    </row>
    <row r="25" spans="1:11" ht="12.75" outlineLevel="3" x14ac:dyDescent="0.2">
      <c r="A25" s="142" t="s">
        <v>163</v>
      </c>
      <c r="B25" s="120">
        <v>12.097744</v>
      </c>
      <c r="C25" s="120">
        <v>12.097744</v>
      </c>
      <c r="D25" s="120">
        <v>12.097744</v>
      </c>
      <c r="E25" s="120">
        <v>12.097744</v>
      </c>
      <c r="F25" s="120">
        <v>12.097744</v>
      </c>
      <c r="G25" s="120">
        <v>12.097744</v>
      </c>
      <c r="H25" s="120">
        <v>12.097744</v>
      </c>
      <c r="I25" s="218"/>
      <c r="J25" s="218"/>
      <c r="K25" s="218"/>
    </row>
    <row r="26" spans="1:11" ht="12.75" outlineLevel="3" x14ac:dyDescent="0.2">
      <c r="A26" s="142" t="s">
        <v>7</v>
      </c>
      <c r="B26" s="120">
        <v>12.097744</v>
      </c>
      <c r="C26" s="120">
        <v>12.097744</v>
      </c>
      <c r="D26" s="120">
        <v>12.097744</v>
      </c>
      <c r="E26" s="120">
        <v>12.097744</v>
      </c>
      <c r="F26" s="120">
        <v>12.097744</v>
      </c>
      <c r="G26" s="120">
        <v>12.097744</v>
      </c>
      <c r="H26" s="120">
        <v>12.097744</v>
      </c>
      <c r="I26" s="218"/>
      <c r="J26" s="218"/>
      <c r="K26" s="218"/>
    </row>
    <row r="27" spans="1:11" ht="12.75" outlineLevel="3" x14ac:dyDescent="0.2">
      <c r="A27" s="142" t="s">
        <v>48</v>
      </c>
      <c r="B27" s="120">
        <v>12.097744</v>
      </c>
      <c r="C27" s="120">
        <v>12.097744</v>
      </c>
      <c r="D27" s="120">
        <v>12.097744</v>
      </c>
      <c r="E27" s="120">
        <v>12.097744</v>
      </c>
      <c r="F27" s="120">
        <v>12.097744</v>
      </c>
      <c r="G27" s="120">
        <v>12.097744</v>
      </c>
      <c r="H27" s="120">
        <v>12.097744</v>
      </c>
      <c r="I27" s="218"/>
      <c r="J27" s="218"/>
      <c r="K27" s="218"/>
    </row>
    <row r="28" spans="1:11" ht="12.75" outlineLevel="3" x14ac:dyDescent="0.2">
      <c r="A28" s="142" t="s">
        <v>95</v>
      </c>
      <c r="B28" s="120">
        <v>12.097744</v>
      </c>
      <c r="C28" s="120">
        <v>12.097744</v>
      </c>
      <c r="D28" s="120">
        <v>12.097744</v>
      </c>
      <c r="E28" s="120">
        <v>12.097744</v>
      </c>
      <c r="F28" s="120">
        <v>12.097744</v>
      </c>
      <c r="G28" s="120">
        <v>12.097744</v>
      </c>
      <c r="H28" s="120">
        <v>12.097744</v>
      </c>
      <c r="I28" s="218"/>
      <c r="J28" s="218"/>
      <c r="K28" s="218"/>
    </row>
    <row r="29" spans="1:11" ht="12.75" outlineLevel="3" x14ac:dyDescent="0.2">
      <c r="A29" s="142" t="s">
        <v>87</v>
      </c>
      <c r="B29" s="120">
        <v>12.097744</v>
      </c>
      <c r="C29" s="120">
        <v>12.097744</v>
      </c>
      <c r="D29" s="120">
        <v>12.097744</v>
      </c>
      <c r="E29" s="120">
        <v>12.097744</v>
      </c>
      <c r="F29" s="120">
        <v>12.097744</v>
      </c>
      <c r="G29" s="120">
        <v>12.097744</v>
      </c>
      <c r="H29" s="120">
        <v>12.097744</v>
      </c>
      <c r="I29" s="218"/>
      <c r="J29" s="218"/>
      <c r="K29" s="218"/>
    </row>
    <row r="30" spans="1:11" ht="12.75" outlineLevel="3" x14ac:dyDescent="0.2">
      <c r="A30" s="142" t="s">
        <v>139</v>
      </c>
      <c r="B30" s="120">
        <v>12.097744</v>
      </c>
      <c r="C30" s="120">
        <v>12.097744</v>
      </c>
      <c r="D30" s="120">
        <v>12.097744</v>
      </c>
      <c r="E30" s="120">
        <v>12.097744</v>
      </c>
      <c r="F30" s="120">
        <v>12.097744</v>
      </c>
      <c r="G30" s="120">
        <v>12.097744</v>
      </c>
      <c r="H30" s="120">
        <v>12.097744</v>
      </c>
      <c r="I30" s="218"/>
      <c r="J30" s="218"/>
      <c r="K30" s="218"/>
    </row>
    <row r="31" spans="1:11" ht="12.75" outlineLevel="3" x14ac:dyDescent="0.2">
      <c r="A31" s="142" t="s">
        <v>194</v>
      </c>
      <c r="B31" s="120">
        <v>12.097744</v>
      </c>
      <c r="C31" s="120">
        <v>12.097744</v>
      </c>
      <c r="D31" s="120">
        <v>12.097744</v>
      </c>
      <c r="E31" s="120">
        <v>12.097744</v>
      </c>
      <c r="F31" s="120">
        <v>12.097744</v>
      </c>
      <c r="G31" s="120">
        <v>12.097744</v>
      </c>
      <c r="H31" s="120">
        <v>12.097744</v>
      </c>
      <c r="I31" s="218"/>
      <c r="J31" s="218"/>
      <c r="K31" s="218"/>
    </row>
    <row r="32" spans="1:11" ht="12.75" outlineLevel="3" x14ac:dyDescent="0.2">
      <c r="A32" s="142" t="s">
        <v>30</v>
      </c>
      <c r="B32" s="120">
        <v>12.097744</v>
      </c>
      <c r="C32" s="120">
        <v>12.097744</v>
      </c>
      <c r="D32" s="120">
        <v>12.097744</v>
      </c>
      <c r="E32" s="120">
        <v>12.097744</v>
      </c>
      <c r="F32" s="120">
        <v>12.097744</v>
      </c>
      <c r="G32" s="120">
        <v>12.097744</v>
      </c>
      <c r="H32" s="120">
        <v>12.097744</v>
      </c>
      <c r="I32" s="218"/>
      <c r="J32" s="218"/>
      <c r="K32" s="218"/>
    </row>
    <row r="33" spans="1:11" ht="12.75" outlineLevel="3" x14ac:dyDescent="0.2">
      <c r="A33" s="142" t="s">
        <v>54</v>
      </c>
      <c r="B33" s="120">
        <v>33.438972800999998</v>
      </c>
      <c r="C33" s="120">
        <v>35.863771186500003</v>
      </c>
      <c r="D33" s="120">
        <v>35.778312568499999</v>
      </c>
      <c r="E33" s="120">
        <v>0</v>
      </c>
      <c r="F33" s="120">
        <v>0</v>
      </c>
      <c r="G33" s="120">
        <v>0</v>
      </c>
      <c r="H33" s="120">
        <v>0</v>
      </c>
      <c r="I33" s="218"/>
      <c r="J33" s="218"/>
      <c r="K33" s="218"/>
    </row>
    <row r="34" spans="1:11" ht="12.75" outlineLevel="3" x14ac:dyDescent="0.2">
      <c r="A34" s="142" t="s">
        <v>43</v>
      </c>
      <c r="B34" s="120">
        <v>61.000111877599998</v>
      </c>
      <c r="C34" s="120">
        <v>59.9871630524</v>
      </c>
      <c r="D34" s="120">
        <v>59.836695335599998</v>
      </c>
      <c r="E34" s="120">
        <v>67.025562571199998</v>
      </c>
      <c r="F34" s="120">
        <v>76.679215999999997</v>
      </c>
      <c r="G34" s="120">
        <v>81.978610022400005</v>
      </c>
      <c r="H34" s="120">
        <v>81.793044622799997</v>
      </c>
      <c r="I34" s="218"/>
      <c r="J34" s="218"/>
      <c r="K34" s="218"/>
    </row>
    <row r="35" spans="1:11" ht="12.75" outlineLevel="3" x14ac:dyDescent="0.2">
      <c r="A35" s="142" t="s">
        <v>42</v>
      </c>
      <c r="B35" s="120">
        <v>12.097751000000001</v>
      </c>
      <c r="C35" s="120">
        <v>12.097751000000001</v>
      </c>
      <c r="D35" s="120">
        <v>12.097751000000001</v>
      </c>
      <c r="E35" s="120">
        <v>12.097751000000001</v>
      </c>
      <c r="F35" s="120">
        <v>12.097751000000001</v>
      </c>
      <c r="G35" s="120">
        <v>12.097751000000001</v>
      </c>
      <c r="H35" s="120">
        <v>12.097751000000001</v>
      </c>
      <c r="I35" s="218"/>
      <c r="J35" s="218"/>
      <c r="K35" s="218"/>
    </row>
    <row r="36" spans="1:11" ht="12.75" outlineLevel="3" x14ac:dyDescent="0.2">
      <c r="A36" s="142" t="s">
        <v>88</v>
      </c>
      <c r="B36" s="120">
        <v>18.918331999999999</v>
      </c>
      <c r="C36" s="120">
        <v>27.586945</v>
      </c>
      <c r="D36" s="120">
        <v>32.817979000000001</v>
      </c>
      <c r="E36" s="120">
        <v>33.856732999999998</v>
      </c>
      <c r="F36" s="120">
        <v>34.748173000000001</v>
      </c>
      <c r="G36" s="120">
        <v>36.419291999999999</v>
      </c>
      <c r="H36" s="120">
        <v>41.251356999999999</v>
      </c>
      <c r="I36" s="218"/>
      <c r="J36" s="218"/>
      <c r="K36" s="218"/>
    </row>
    <row r="37" spans="1:11" ht="12.75" outlineLevel="3" x14ac:dyDescent="0.2">
      <c r="A37" s="142" t="s">
        <v>143</v>
      </c>
      <c r="B37" s="120">
        <v>57.979410999999999</v>
      </c>
      <c r="C37" s="120">
        <v>57.979410999999999</v>
      </c>
      <c r="D37" s="120">
        <v>58.979410999999999</v>
      </c>
      <c r="E37" s="120">
        <v>66.027708000000004</v>
      </c>
      <c r="F37" s="120">
        <v>67.006320000000002</v>
      </c>
      <c r="G37" s="120">
        <v>69.661565999999993</v>
      </c>
      <c r="H37" s="120">
        <v>54.952418999999999</v>
      </c>
      <c r="I37" s="218"/>
      <c r="J37" s="218"/>
      <c r="K37" s="218"/>
    </row>
    <row r="38" spans="1:11" ht="12.75" outlineLevel="3" x14ac:dyDescent="0.2">
      <c r="A38" s="142" t="s">
        <v>147</v>
      </c>
      <c r="B38" s="120">
        <v>11.184692</v>
      </c>
      <c r="C38" s="120">
        <v>11.684692</v>
      </c>
      <c r="D38" s="120">
        <v>11.684692</v>
      </c>
      <c r="E38" s="120">
        <v>11.684692</v>
      </c>
      <c r="F38" s="120">
        <v>0</v>
      </c>
      <c r="G38" s="120">
        <v>0</v>
      </c>
      <c r="H38" s="120">
        <v>0</v>
      </c>
      <c r="I38" s="218"/>
      <c r="J38" s="218"/>
      <c r="K38" s="218"/>
    </row>
    <row r="39" spans="1:11" ht="12.75" outlineLevel="3" x14ac:dyDescent="0.2">
      <c r="A39" s="142" t="s">
        <v>198</v>
      </c>
      <c r="B39" s="120">
        <v>46.880406999999998</v>
      </c>
      <c r="C39" s="120">
        <v>46.880406999999998</v>
      </c>
      <c r="D39" s="120">
        <v>44.380406999999998</v>
      </c>
      <c r="E39" s="120">
        <v>44.380406999999998</v>
      </c>
      <c r="F39" s="120">
        <v>43.280406999999997</v>
      </c>
      <c r="G39" s="120">
        <v>41.080407000000001</v>
      </c>
      <c r="H39" s="120">
        <v>41.080407000000001</v>
      </c>
      <c r="I39" s="218"/>
      <c r="J39" s="218"/>
      <c r="K39" s="218"/>
    </row>
    <row r="40" spans="1:11" ht="12.75" outlineLevel="3" x14ac:dyDescent="0.2">
      <c r="A40" s="142" t="s">
        <v>36</v>
      </c>
      <c r="B40" s="120">
        <v>17.245816000000001</v>
      </c>
      <c r="C40" s="120">
        <v>18.528527</v>
      </c>
      <c r="D40" s="120">
        <v>19.596851999999998</v>
      </c>
      <c r="E40" s="120">
        <v>19.855167000000002</v>
      </c>
      <c r="F40" s="120">
        <v>20.020886000000001</v>
      </c>
      <c r="G40" s="120">
        <v>20.020886000000001</v>
      </c>
      <c r="H40" s="120">
        <v>20.389377</v>
      </c>
      <c r="I40" s="218"/>
      <c r="J40" s="218"/>
      <c r="K40" s="218"/>
    </row>
    <row r="41" spans="1:11" ht="12.75" outlineLevel="3" x14ac:dyDescent="0.2">
      <c r="A41" s="142" t="s">
        <v>83</v>
      </c>
      <c r="B41" s="120">
        <v>17.5</v>
      </c>
      <c r="C41" s="120">
        <v>17.5</v>
      </c>
      <c r="D41" s="120">
        <v>17.5</v>
      </c>
      <c r="E41" s="120">
        <v>17.5</v>
      </c>
      <c r="F41" s="120">
        <v>17.5</v>
      </c>
      <c r="G41" s="120">
        <v>17.5</v>
      </c>
      <c r="H41" s="120">
        <v>17.5</v>
      </c>
      <c r="I41" s="218"/>
      <c r="J41" s="218"/>
      <c r="K41" s="218"/>
    </row>
    <row r="42" spans="1:11" ht="12.75" outlineLevel="3" x14ac:dyDescent="0.2">
      <c r="A42" s="142" t="s">
        <v>183</v>
      </c>
      <c r="B42" s="120">
        <v>31.776369563999999</v>
      </c>
      <c r="C42" s="120">
        <v>29.465316999999999</v>
      </c>
      <c r="D42" s="120">
        <v>18.903752999999998</v>
      </c>
      <c r="E42" s="120">
        <v>18.903752999999998</v>
      </c>
      <c r="F42" s="120">
        <v>7.2977179999999997</v>
      </c>
      <c r="G42" s="120">
        <v>7.2977179999999997</v>
      </c>
      <c r="H42" s="120">
        <v>7.2977179999999997</v>
      </c>
      <c r="I42" s="218"/>
      <c r="J42" s="218"/>
      <c r="K42" s="218"/>
    </row>
    <row r="43" spans="1:11" ht="12.75" outlineLevel="3" x14ac:dyDescent="0.2">
      <c r="A43" s="142" t="s">
        <v>134</v>
      </c>
      <c r="B43" s="120">
        <v>18</v>
      </c>
      <c r="C43" s="120">
        <v>18</v>
      </c>
      <c r="D43" s="120">
        <v>18</v>
      </c>
      <c r="E43" s="120">
        <v>18</v>
      </c>
      <c r="F43" s="120">
        <v>18</v>
      </c>
      <c r="G43" s="120">
        <v>18</v>
      </c>
      <c r="H43" s="120">
        <v>18</v>
      </c>
      <c r="I43" s="218"/>
      <c r="J43" s="218"/>
      <c r="K43" s="218"/>
    </row>
    <row r="44" spans="1:11" ht="12.75" outlineLevel="2" x14ac:dyDescent="0.2">
      <c r="A44" s="250" t="s">
        <v>108</v>
      </c>
      <c r="B44" s="196">
        <f t="shared" ref="B44:G44" si="4">SUM(B$45:B$45)</f>
        <v>1.9837878377</v>
      </c>
      <c r="C44" s="196">
        <f t="shared" si="4"/>
        <v>1.9837878377</v>
      </c>
      <c r="D44" s="196">
        <f t="shared" si="4"/>
        <v>1.9837878377</v>
      </c>
      <c r="E44" s="196">
        <f t="shared" si="4"/>
        <v>1.95072470708</v>
      </c>
      <c r="F44" s="196">
        <f t="shared" si="4"/>
        <v>1.95072470708</v>
      </c>
      <c r="G44" s="196">
        <f t="shared" si="4"/>
        <v>1.95072470708</v>
      </c>
      <c r="H44" s="196">
        <v>1.91766157646</v>
      </c>
      <c r="I44" s="218"/>
      <c r="J44" s="218"/>
      <c r="K44" s="218"/>
    </row>
    <row r="45" spans="1:11" ht="12.75" outlineLevel="3" x14ac:dyDescent="0.2">
      <c r="A45" s="142" t="s">
        <v>27</v>
      </c>
      <c r="B45" s="120">
        <v>1.9837878377</v>
      </c>
      <c r="C45" s="120">
        <v>1.9837878377</v>
      </c>
      <c r="D45" s="120">
        <v>1.9837878377</v>
      </c>
      <c r="E45" s="120">
        <v>1.95072470708</v>
      </c>
      <c r="F45" s="120">
        <v>1.95072470708</v>
      </c>
      <c r="G45" s="120">
        <v>1.95072470708</v>
      </c>
      <c r="H45" s="120">
        <v>1.91766157646</v>
      </c>
      <c r="I45" s="218"/>
      <c r="J45" s="218"/>
      <c r="K45" s="218"/>
    </row>
    <row r="46" spans="1:11" ht="15" outlineLevel="1" x14ac:dyDescent="0.25">
      <c r="A46" s="198" t="s">
        <v>14</v>
      </c>
      <c r="B46" s="83">
        <f t="shared" ref="B46:H46" si="5">B$47+B$54+B$65</f>
        <v>32.237360679409996</v>
      </c>
      <c r="C46" s="83">
        <f t="shared" si="5"/>
        <v>37.136211081439995</v>
      </c>
      <c r="D46" s="83">
        <f t="shared" si="5"/>
        <v>38.171906276949997</v>
      </c>
      <c r="E46" s="83">
        <f t="shared" si="5"/>
        <v>40.719050093739995</v>
      </c>
      <c r="F46" s="83">
        <f t="shared" si="5"/>
        <v>35.726005508119997</v>
      </c>
      <c r="G46" s="83">
        <f t="shared" si="5"/>
        <v>36.112882340509991</v>
      </c>
      <c r="H46" s="83">
        <f t="shared" si="5"/>
        <v>36.517556049289993</v>
      </c>
      <c r="I46" s="218"/>
      <c r="J46" s="218"/>
      <c r="K46" s="218"/>
    </row>
    <row r="47" spans="1:11" ht="12.75" outlineLevel="2" x14ac:dyDescent="0.2">
      <c r="A47" s="250" t="s">
        <v>184</v>
      </c>
      <c r="B47" s="196">
        <f t="shared" ref="B47:G47" si="6">SUM(B$48:B$53)</f>
        <v>24.3868166</v>
      </c>
      <c r="C47" s="196">
        <f t="shared" si="6"/>
        <v>24.3868166</v>
      </c>
      <c r="D47" s="196">
        <f t="shared" si="6"/>
        <v>24.3868166</v>
      </c>
      <c r="E47" s="196">
        <f t="shared" si="6"/>
        <v>23.440416599999999</v>
      </c>
      <c r="F47" s="196">
        <f t="shared" si="6"/>
        <v>16.928416599999998</v>
      </c>
      <c r="G47" s="196">
        <f t="shared" si="6"/>
        <v>16.928416599999998</v>
      </c>
      <c r="H47" s="196">
        <v>16.928416599999998</v>
      </c>
      <c r="I47" s="218"/>
      <c r="J47" s="218"/>
      <c r="K47" s="218"/>
    </row>
    <row r="48" spans="1:11" ht="12.75" outlineLevel="3" x14ac:dyDescent="0.2">
      <c r="A48" s="142" t="s">
        <v>102</v>
      </c>
      <c r="B48" s="120">
        <v>1.1600000000000001E-5</v>
      </c>
      <c r="C48" s="120">
        <v>1.1600000000000001E-5</v>
      </c>
      <c r="D48" s="120">
        <v>1.1600000000000001E-5</v>
      </c>
      <c r="E48" s="120">
        <v>1.1600000000000001E-5</v>
      </c>
      <c r="F48" s="120">
        <v>1.1600000000000001E-5</v>
      </c>
      <c r="G48" s="120">
        <v>1.1600000000000001E-5</v>
      </c>
      <c r="H48" s="120">
        <v>1.1600000000000001E-5</v>
      </c>
      <c r="I48" s="218"/>
      <c r="J48" s="218"/>
      <c r="K48" s="218"/>
    </row>
    <row r="49" spans="1:11" ht="12.75" outlineLevel="3" x14ac:dyDescent="0.2">
      <c r="A49" s="142" t="s">
        <v>71</v>
      </c>
      <c r="B49" s="120">
        <v>3.4750000000000001</v>
      </c>
      <c r="C49" s="120">
        <v>3.4750000000000001</v>
      </c>
      <c r="D49" s="120">
        <v>3.4750000000000001</v>
      </c>
      <c r="E49" s="120">
        <v>3.4750000000000001</v>
      </c>
      <c r="F49" s="120">
        <v>3.4750000000000001</v>
      </c>
      <c r="G49" s="120">
        <v>3.4750000000000001</v>
      </c>
      <c r="H49" s="120">
        <v>3.4750000000000001</v>
      </c>
      <c r="I49" s="218"/>
      <c r="J49" s="218"/>
      <c r="K49" s="218"/>
    </row>
    <row r="50" spans="1:11" ht="12.75" outlineLevel="3" x14ac:dyDescent="0.2">
      <c r="A50" s="142" t="s">
        <v>1</v>
      </c>
      <c r="B50" s="120">
        <v>1.6763999999999999</v>
      </c>
      <c r="C50" s="120">
        <v>1.6763999999999999</v>
      </c>
      <c r="D50" s="120">
        <v>1.6763999999999999</v>
      </c>
      <c r="E50" s="120">
        <v>0.73</v>
      </c>
      <c r="F50" s="120">
        <v>0</v>
      </c>
      <c r="G50" s="120">
        <v>0</v>
      </c>
      <c r="H50" s="120">
        <v>0</v>
      </c>
      <c r="I50" s="218"/>
      <c r="J50" s="218"/>
      <c r="K50" s="218"/>
    </row>
    <row r="51" spans="1:11" ht="12.75" outlineLevel="3" x14ac:dyDescent="0.2">
      <c r="A51" s="142" t="s">
        <v>180</v>
      </c>
      <c r="B51" s="120">
        <v>14.363</v>
      </c>
      <c r="C51" s="120">
        <v>14.363</v>
      </c>
      <c r="D51" s="120">
        <v>14.363</v>
      </c>
      <c r="E51" s="120">
        <v>14.363</v>
      </c>
      <c r="F51" s="120">
        <v>8.5809999999999995</v>
      </c>
      <c r="G51" s="120">
        <v>8.5809999999999995</v>
      </c>
      <c r="H51" s="120">
        <v>8.5809999999999995</v>
      </c>
      <c r="I51" s="218"/>
      <c r="J51" s="218"/>
      <c r="K51" s="218"/>
    </row>
    <row r="52" spans="1:11" ht="12.75" outlineLevel="3" x14ac:dyDescent="0.2">
      <c r="A52" s="142" t="s">
        <v>96</v>
      </c>
      <c r="B52" s="120">
        <v>2.8724050000000001</v>
      </c>
      <c r="C52" s="120">
        <v>2.8724050000000001</v>
      </c>
      <c r="D52" s="120">
        <v>2.8724050000000001</v>
      </c>
      <c r="E52" s="120">
        <v>2.8724050000000001</v>
      </c>
      <c r="F52" s="120">
        <v>2.8724050000000001</v>
      </c>
      <c r="G52" s="120">
        <v>2.8724050000000001</v>
      </c>
      <c r="H52" s="120">
        <v>2.8724050000000001</v>
      </c>
      <c r="I52" s="218"/>
      <c r="J52" s="218"/>
      <c r="K52" s="218"/>
    </row>
    <row r="53" spans="1:11" ht="12.75" outlineLevel="3" x14ac:dyDescent="0.2">
      <c r="A53" s="142" t="s">
        <v>0</v>
      </c>
      <c r="B53" s="120">
        <v>2</v>
      </c>
      <c r="C53" s="120">
        <v>2</v>
      </c>
      <c r="D53" s="120">
        <v>2</v>
      </c>
      <c r="E53" s="120">
        <v>2</v>
      </c>
      <c r="F53" s="120">
        <v>2</v>
      </c>
      <c r="G53" s="120">
        <v>2</v>
      </c>
      <c r="H53" s="120">
        <v>2</v>
      </c>
      <c r="I53" s="218"/>
      <c r="J53" s="218"/>
      <c r="K53" s="218"/>
    </row>
    <row r="54" spans="1:11" ht="12.75" outlineLevel="2" x14ac:dyDescent="0.2">
      <c r="A54" s="250" t="s">
        <v>108</v>
      </c>
      <c r="B54" s="196">
        <f t="shared" ref="B54:G54" si="7">SUM(B$55:B$64)</f>
        <v>7.8495894294100008</v>
      </c>
      <c r="C54" s="196">
        <f t="shared" si="7"/>
        <v>12.748439831440001</v>
      </c>
      <c r="D54" s="196">
        <f t="shared" si="7"/>
        <v>13.78413502695</v>
      </c>
      <c r="E54" s="196">
        <f t="shared" si="7"/>
        <v>17.277678843739999</v>
      </c>
      <c r="F54" s="196">
        <f t="shared" si="7"/>
        <v>18.796634258120001</v>
      </c>
      <c r="G54" s="196">
        <f t="shared" si="7"/>
        <v>19.183511090509995</v>
      </c>
      <c r="H54" s="196">
        <v>19.588184799290001</v>
      </c>
      <c r="I54" s="218"/>
      <c r="J54" s="218"/>
      <c r="K54" s="218"/>
    </row>
    <row r="55" spans="1:11" ht="12.75" outlineLevel="3" x14ac:dyDescent="0.2">
      <c r="A55" s="142" t="s">
        <v>20</v>
      </c>
      <c r="B55" s="120">
        <v>0</v>
      </c>
      <c r="C55" s="120">
        <v>0</v>
      </c>
      <c r="D55" s="120">
        <v>0</v>
      </c>
      <c r="E55" s="120">
        <v>0.35723946567999998</v>
      </c>
      <c r="F55" s="120">
        <v>0.386527238</v>
      </c>
      <c r="G55" s="120">
        <v>0.39972208094</v>
      </c>
      <c r="H55" s="120">
        <v>0.39701890519999999</v>
      </c>
      <c r="I55" s="218"/>
      <c r="J55" s="218"/>
      <c r="K55" s="218"/>
    </row>
    <row r="56" spans="1:11" ht="12.75" outlineLevel="3" x14ac:dyDescent="0.2">
      <c r="A56" s="142" t="s">
        <v>128</v>
      </c>
      <c r="B56" s="120">
        <v>0</v>
      </c>
      <c r="C56" s="120">
        <v>0</v>
      </c>
      <c r="D56" s="120">
        <v>0</v>
      </c>
      <c r="E56" s="120">
        <v>0</v>
      </c>
      <c r="F56" s="120">
        <v>2.5000000000000001E-2</v>
      </c>
      <c r="G56" s="120">
        <v>2.5000000000000001E-2</v>
      </c>
      <c r="H56" s="120">
        <v>2.8500000000000001E-2</v>
      </c>
      <c r="I56" s="218"/>
      <c r="J56" s="218"/>
      <c r="K56" s="218"/>
    </row>
    <row r="57" spans="1:11" ht="12.75" outlineLevel="3" x14ac:dyDescent="0.2">
      <c r="A57" s="142" t="s">
        <v>109</v>
      </c>
      <c r="B57" s="120">
        <v>0</v>
      </c>
      <c r="C57" s="120">
        <v>0</v>
      </c>
      <c r="D57" s="120">
        <v>0</v>
      </c>
      <c r="E57" s="120">
        <v>0</v>
      </c>
      <c r="F57" s="120">
        <v>4.2956000000000001E-2</v>
      </c>
      <c r="G57" s="120">
        <v>4.2956000000000001E-2</v>
      </c>
      <c r="H57" s="120">
        <v>5.4726499999999997E-2</v>
      </c>
      <c r="I57" s="218"/>
      <c r="J57" s="218"/>
      <c r="K57" s="218"/>
    </row>
    <row r="58" spans="1:11" ht="12.75" outlineLevel="3" x14ac:dyDescent="0.2">
      <c r="A58" s="142" t="s">
        <v>50</v>
      </c>
      <c r="B58" s="120">
        <v>0</v>
      </c>
      <c r="C58" s="120">
        <v>0</v>
      </c>
      <c r="D58" s="120">
        <v>0</v>
      </c>
      <c r="E58" s="120">
        <v>0.02</v>
      </c>
      <c r="F58" s="120">
        <v>0.04</v>
      </c>
      <c r="G58" s="120">
        <v>0.04</v>
      </c>
      <c r="H58" s="120">
        <v>0.04</v>
      </c>
      <c r="I58" s="218"/>
      <c r="J58" s="218"/>
      <c r="K58" s="218"/>
    </row>
    <row r="59" spans="1:11" ht="12.75" outlineLevel="3" x14ac:dyDescent="0.2">
      <c r="A59" s="142" t="s">
        <v>2</v>
      </c>
      <c r="B59" s="120">
        <v>1.9796968365100001</v>
      </c>
      <c r="C59" s="120">
        <v>1.96333288477</v>
      </c>
      <c r="D59" s="120">
        <v>1.8906420068200001</v>
      </c>
      <c r="E59" s="120">
        <v>4.8867842638000001</v>
      </c>
      <c r="F59" s="120">
        <v>6.0066759698999999</v>
      </c>
      <c r="G59" s="120">
        <v>6.1070615327500004</v>
      </c>
      <c r="H59" s="120">
        <v>6.1644306853000002</v>
      </c>
      <c r="I59" s="218"/>
      <c r="J59" s="218"/>
      <c r="K59" s="218"/>
    </row>
    <row r="60" spans="1:11" ht="12.75" outlineLevel="3" x14ac:dyDescent="0.2">
      <c r="A60" s="142" t="s">
        <v>172</v>
      </c>
      <c r="B60" s="120">
        <v>4.8264493541000002</v>
      </c>
      <c r="C60" s="120">
        <v>9.7621636398099998</v>
      </c>
      <c r="D60" s="120">
        <v>9.6372163799399999</v>
      </c>
      <c r="E60" s="120">
        <v>9.6753360482499993</v>
      </c>
      <c r="F60" s="120">
        <v>9.9073208360400002</v>
      </c>
      <c r="G60" s="120">
        <v>10.09275980452</v>
      </c>
      <c r="H60" s="120">
        <v>10.29997273439</v>
      </c>
      <c r="I60" s="218"/>
      <c r="J60" s="218"/>
      <c r="K60" s="218"/>
    </row>
    <row r="61" spans="1:11" ht="12.75" outlineLevel="3" x14ac:dyDescent="0.2">
      <c r="A61" s="142" t="s">
        <v>169</v>
      </c>
      <c r="B61" s="120">
        <v>0</v>
      </c>
      <c r="C61" s="120">
        <v>0</v>
      </c>
      <c r="D61" s="120">
        <v>0</v>
      </c>
      <c r="E61" s="120">
        <v>0</v>
      </c>
      <c r="F61" s="120">
        <v>0</v>
      </c>
      <c r="G61" s="120">
        <v>1.6E-2</v>
      </c>
      <c r="H61" s="120">
        <v>7.5653499999999999E-2</v>
      </c>
      <c r="I61" s="218"/>
      <c r="J61" s="218"/>
      <c r="K61" s="218"/>
    </row>
    <row r="62" spans="1:11" ht="12.75" outlineLevel="3" x14ac:dyDescent="0.2">
      <c r="A62" s="142" t="s">
        <v>97</v>
      </c>
      <c r="B62" s="120">
        <v>0</v>
      </c>
      <c r="C62" s="120">
        <v>0</v>
      </c>
      <c r="D62" s="120">
        <v>0</v>
      </c>
      <c r="E62" s="120">
        <v>0</v>
      </c>
      <c r="F62" s="120">
        <v>0</v>
      </c>
      <c r="G62" s="120">
        <v>0.02</v>
      </c>
      <c r="H62" s="120">
        <v>3.8449999999999998E-2</v>
      </c>
      <c r="I62" s="218"/>
      <c r="J62" s="218"/>
      <c r="K62" s="218"/>
    </row>
    <row r="63" spans="1:11" ht="12.75" outlineLevel="3" x14ac:dyDescent="0.2">
      <c r="A63" s="142" t="s">
        <v>89</v>
      </c>
      <c r="B63" s="120">
        <v>1.0434432387999999</v>
      </c>
      <c r="C63" s="120">
        <v>1.02294330686</v>
      </c>
      <c r="D63" s="120">
        <v>2.2562766401899998</v>
      </c>
      <c r="E63" s="120">
        <v>2.3299836863099999</v>
      </c>
      <c r="F63" s="120">
        <v>2.3764688344799998</v>
      </c>
      <c r="G63" s="120">
        <v>2.4041762925999999</v>
      </c>
      <c r="H63" s="120">
        <v>2.4415970947000001</v>
      </c>
      <c r="I63" s="218"/>
      <c r="J63" s="218"/>
      <c r="K63" s="218"/>
    </row>
    <row r="64" spans="1:11" ht="12.75" outlineLevel="3" x14ac:dyDescent="0.2">
      <c r="A64" s="142" t="s">
        <v>45</v>
      </c>
      <c r="B64" s="120">
        <v>0</v>
      </c>
      <c r="C64" s="120">
        <v>0</v>
      </c>
      <c r="D64" s="120">
        <v>0</v>
      </c>
      <c r="E64" s="120">
        <v>8.3353796999999993E-3</v>
      </c>
      <c r="F64" s="120">
        <v>1.16853797E-2</v>
      </c>
      <c r="G64" s="120">
        <v>3.5835379700000003E-2</v>
      </c>
      <c r="H64" s="120">
        <v>4.78353797E-2</v>
      </c>
      <c r="I64" s="218"/>
      <c r="J64" s="218"/>
      <c r="K64" s="218"/>
    </row>
    <row r="65" spans="1:11" ht="12.75" outlineLevel="2" x14ac:dyDescent="0.2">
      <c r="A65" s="250" t="s">
        <v>127</v>
      </c>
      <c r="B65" s="196">
        <f t="shared" ref="B65:G65" si="8">SUM(B$66:B$66)</f>
        <v>9.5465000000000003E-4</v>
      </c>
      <c r="C65" s="196">
        <f t="shared" si="8"/>
        <v>9.5465000000000003E-4</v>
      </c>
      <c r="D65" s="196">
        <f t="shared" si="8"/>
        <v>9.5465000000000003E-4</v>
      </c>
      <c r="E65" s="196">
        <f t="shared" si="8"/>
        <v>9.5465000000000003E-4</v>
      </c>
      <c r="F65" s="196">
        <f t="shared" si="8"/>
        <v>9.5465000000000003E-4</v>
      </c>
      <c r="G65" s="196">
        <f t="shared" si="8"/>
        <v>9.5465000000000003E-4</v>
      </c>
      <c r="H65" s="196">
        <v>9.5465000000000003E-4</v>
      </c>
      <c r="I65" s="218"/>
      <c r="J65" s="218"/>
      <c r="K65" s="218"/>
    </row>
    <row r="66" spans="1:11" ht="12.75" outlineLevel="3" x14ac:dyDescent="0.2">
      <c r="A66" s="142" t="s">
        <v>65</v>
      </c>
      <c r="B66" s="120">
        <v>9.5465000000000003E-4</v>
      </c>
      <c r="C66" s="120">
        <v>9.5465000000000003E-4</v>
      </c>
      <c r="D66" s="120">
        <v>9.5465000000000003E-4</v>
      </c>
      <c r="E66" s="120">
        <v>9.5465000000000003E-4</v>
      </c>
      <c r="F66" s="120">
        <v>9.5465000000000003E-4</v>
      </c>
      <c r="G66" s="120">
        <v>9.5465000000000003E-4</v>
      </c>
      <c r="H66" s="120">
        <v>9.5465000000000003E-4</v>
      </c>
      <c r="I66" s="218"/>
      <c r="J66" s="218"/>
      <c r="K66" s="218"/>
    </row>
    <row r="67" spans="1:11" ht="15" x14ac:dyDescent="0.25">
      <c r="A67" s="44" t="s">
        <v>59</v>
      </c>
      <c r="B67" s="156">
        <f t="shared" ref="B67:H67" si="9">B$68+B$100</f>
        <v>1518.9344878331099</v>
      </c>
      <c r="C67" s="156">
        <f t="shared" si="9"/>
        <v>1506.5774874992603</v>
      </c>
      <c r="D67" s="156">
        <f t="shared" si="9"/>
        <v>1489.1110873031</v>
      </c>
      <c r="E67" s="156">
        <f t="shared" si="9"/>
        <v>1449.8432941215001</v>
      </c>
      <c r="F67" s="156">
        <f t="shared" si="9"/>
        <v>1492.47008033887</v>
      </c>
      <c r="G67" s="156">
        <f t="shared" si="9"/>
        <v>1482.2015592920097</v>
      </c>
      <c r="H67" s="156">
        <f t="shared" si="9"/>
        <v>1476.6912368440001</v>
      </c>
      <c r="I67" s="218"/>
      <c r="J67" s="218"/>
      <c r="K67" s="218"/>
    </row>
    <row r="68" spans="1:11" ht="15" outlineLevel="1" x14ac:dyDescent="0.25">
      <c r="A68" s="198" t="s">
        <v>64</v>
      </c>
      <c r="B68" s="83">
        <f t="shared" ref="B68:H68" si="10">B$69+B$77+B$84+B$89+B$98</f>
        <v>1258.5216249367199</v>
      </c>
      <c r="C68" s="83">
        <f t="shared" si="10"/>
        <v>1249.2081090971703</v>
      </c>
      <c r="D68" s="83">
        <f t="shared" si="10"/>
        <v>1238.0058599149399</v>
      </c>
      <c r="E68" s="83">
        <f t="shared" si="10"/>
        <v>1211.01267999423</v>
      </c>
      <c r="F68" s="83">
        <f t="shared" si="10"/>
        <v>1251.9487903190002</v>
      </c>
      <c r="G68" s="83">
        <f t="shared" si="10"/>
        <v>1242.7290515308298</v>
      </c>
      <c r="H68" s="83">
        <f t="shared" si="10"/>
        <v>1223.66589285135</v>
      </c>
      <c r="I68" s="218"/>
      <c r="J68" s="218"/>
      <c r="K68" s="218"/>
    </row>
    <row r="69" spans="1:11" ht="12.75" outlineLevel="2" x14ac:dyDescent="0.2">
      <c r="A69" s="250" t="s">
        <v>165</v>
      </c>
      <c r="B69" s="196">
        <f t="shared" ref="B69:G69" si="11">SUM(B$70:B$76)</f>
        <v>443.31220499020998</v>
      </c>
      <c r="C69" s="196">
        <f t="shared" si="11"/>
        <v>438.66517701742998</v>
      </c>
      <c r="D69" s="196">
        <f t="shared" si="11"/>
        <v>435.00011617186999</v>
      </c>
      <c r="E69" s="196">
        <f t="shared" si="11"/>
        <v>426.09460615149999</v>
      </c>
      <c r="F69" s="196">
        <f t="shared" si="11"/>
        <v>430.13262806638005</v>
      </c>
      <c r="G69" s="196">
        <f t="shared" si="11"/>
        <v>428.04947603646997</v>
      </c>
      <c r="H69" s="196">
        <v>422.18549273073</v>
      </c>
      <c r="I69" s="218"/>
      <c r="J69" s="218"/>
      <c r="K69" s="218"/>
    </row>
    <row r="70" spans="1:11" ht="12.75" outlineLevel="3" x14ac:dyDescent="0.2">
      <c r="A70" s="142" t="s">
        <v>98</v>
      </c>
      <c r="B70" s="120">
        <v>0</v>
      </c>
      <c r="C70" s="120">
        <v>0</v>
      </c>
      <c r="D70" s="120">
        <v>0</v>
      </c>
      <c r="E70" s="120">
        <v>3.2723299999999997E-2</v>
      </c>
      <c r="F70" s="120">
        <v>3.3642699999999998E-2</v>
      </c>
      <c r="G70" s="120">
        <v>3.3389599999999998E-2</v>
      </c>
      <c r="H70" s="120">
        <v>3.2301799999999999E-2</v>
      </c>
      <c r="I70" s="218"/>
      <c r="J70" s="218"/>
      <c r="K70" s="218"/>
    </row>
    <row r="71" spans="1:11" ht="12.75" outlineLevel="3" x14ac:dyDescent="0.2">
      <c r="A71" s="142" t="s">
        <v>17</v>
      </c>
      <c r="B71" s="120">
        <v>132.357876</v>
      </c>
      <c r="C71" s="120">
        <v>129.934335</v>
      </c>
      <c r="D71" s="120">
        <v>130.095879</v>
      </c>
      <c r="E71" s="120">
        <v>124.67577300000001</v>
      </c>
      <c r="F71" s="120">
        <v>128.178687</v>
      </c>
      <c r="G71" s="120">
        <v>127.214376</v>
      </c>
      <c r="H71" s="120">
        <v>123.069858</v>
      </c>
      <c r="I71" s="218"/>
      <c r="J71" s="218"/>
      <c r="K71" s="218"/>
    </row>
    <row r="72" spans="1:11" ht="12.75" outlineLevel="3" x14ac:dyDescent="0.2">
      <c r="A72" s="142" t="s">
        <v>49</v>
      </c>
      <c r="B72" s="120">
        <v>13.69347224048</v>
      </c>
      <c r="C72" s="120">
        <v>13.587382873299999</v>
      </c>
      <c r="D72" s="120">
        <v>13.301810700620001</v>
      </c>
      <c r="E72" s="120">
        <v>12.74522157775</v>
      </c>
      <c r="F72" s="120">
        <v>12.89298447408</v>
      </c>
      <c r="G72" s="120">
        <v>11.766454413869999</v>
      </c>
      <c r="H72" s="120">
        <v>11.44732331769</v>
      </c>
      <c r="I72" s="218"/>
      <c r="J72" s="218"/>
      <c r="K72" s="218"/>
    </row>
    <row r="73" spans="1:11" ht="12.75" outlineLevel="3" x14ac:dyDescent="0.2">
      <c r="A73" s="142" t="s">
        <v>90</v>
      </c>
      <c r="B73" s="120">
        <v>26.985065628059999</v>
      </c>
      <c r="C73" s="120">
        <v>26.490955153390001</v>
      </c>
      <c r="D73" s="120">
        <v>26.204555370990001</v>
      </c>
      <c r="E73" s="120">
        <v>25.11281081393</v>
      </c>
      <c r="F73" s="120">
        <v>25.779135259589999</v>
      </c>
      <c r="G73" s="120">
        <v>25.77051996937</v>
      </c>
      <c r="H73" s="120">
        <v>24.919405671020002</v>
      </c>
      <c r="I73" s="218"/>
      <c r="J73" s="218"/>
      <c r="K73" s="218"/>
    </row>
    <row r="74" spans="1:11" ht="12.75" outlineLevel="3" x14ac:dyDescent="0.2">
      <c r="A74" s="142" t="s">
        <v>122</v>
      </c>
      <c r="B74" s="120">
        <v>149.66078664104</v>
      </c>
      <c r="C74" s="120">
        <v>148.34187379763</v>
      </c>
      <c r="D74" s="120">
        <v>146.31791818799999</v>
      </c>
      <c r="E74" s="120">
        <v>146.41058191151001</v>
      </c>
      <c r="F74" s="120">
        <v>145.15372712640001</v>
      </c>
      <c r="G74" s="120">
        <v>145.46789851026</v>
      </c>
      <c r="H74" s="120">
        <v>153.93237390601999</v>
      </c>
      <c r="I74" s="218"/>
      <c r="J74" s="218"/>
      <c r="K74" s="218"/>
    </row>
    <row r="75" spans="1:11" ht="12.75" outlineLevel="3" x14ac:dyDescent="0.2">
      <c r="A75" s="142" t="s">
        <v>137</v>
      </c>
      <c r="B75" s="120">
        <v>119.56959310429001</v>
      </c>
      <c r="C75" s="120">
        <v>119.26823955303</v>
      </c>
      <c r="D75" s="120">
        <v>118.0309796753</v>
      </c>
      <c r="E75" s="120">
        <v>116.03473517991</v>
      </c>
      <c r="F75" s="120">
        <v>117.00230220052001</v>
      </c>
      <c r="G75" s="120">
        <v>116.65077248287</v>
      </c>
      <c r="H75" s="120">
        <v>107.63441005772999</v>
      </c>
      <c r="I75" s="218"/>
      <c r="J75" s="218"/>
      <c r="K75" s="218"/>
    </row>
    <row r="76" spans="1:11" ht="12.75" outlineLevel="3" x14ac:dyDescent="0.2">
      <c r="A76" s="142" t="s">
        <v>132</v>
      </c>
      <c r="B76" s="120">
        <v>1.0454113763399999</v>
      </c>
      <c r="C76" s="120">
        <v>1.04239064008</v>
      </c>
      <c r="D76" s="120">
        <v>1.04897323696</v>
      </c>
      <c r="E76" s="120">
        <v>1.0827603684</v>
      </c>
      <c r="F76" s="120">
        <v>1.09214930579</v>
      </c>
      <c r="G76" s="120">
        <v>1.1460650601</v>
      </c>
      <c r="H76" s="120">
        <v>1.14981997827</v>
      </c>
      <c r="I76" s="218"/>
      <c r="J76" s="218"/>
      <c r="K76" s="218"/>
    </row>
    <row r="77" spans="1:11" ht="12.75" outlineLevel="2" x14ac:dyDescent="0.2">
      <c r="A77" s="250" t="s">
        <v>41</v>
      </c>
      <c r="B77" s="196">
        <f t="shared" ref="B77:G77" si="12">SUM(B$78:B$83)</f>
        <v>43.896592746549999</v>
      </c>
      <c r="C77" s="196">
        <f t="shared" si="12"/>
        <v>43.437562625929999</v>
      </c>
      <c r="D77" s="196">
        <f t="shared" si="12"/>
        <v>42.879012213739998</v>
      </c>
      <c r="E77" s="196">
        <f t="shared" si="12"/>
        <v>41.655972186509999</v>
      </c>
      <c r="F77" s="196">
        <f t="shared" si="12"/>
        <v>42.09172205854</v>
      </c>
      <c r="G77" s="196">
        <f t="shared" si="12"/>
        <v>41.6027143767</v>
      </c>
      <c r="H77" s="196">
        <v>40.757109431289997</v>
      </c>
      <c r="I77" s="218"/>
      <c r="J77" s="218"/>
      <c r="K77" s="218"/>
    </row>
    <row r="78" spans="1:11" ht="12.75" outlineLevel="3" x14ac:dyDescent="0.2">
      <c r="A78" s="142" t="s">
        <v>47</v>
      </c>
      <c r="B78" s="120">
        <v>8.9906458514699992</v>
      </c>
      <c r="C78" s="120">
        <v>8.8610872690099995</v>
      </c>
      <c r="D78" s="120">
        <v>8.87210402977</v>
      </c>
      <c r="E78" s="120">
        <v>8.5024709202899995</v>
      </c>
      <c r="F78" s="120">
        <v>8.7717118120100004</v>
      </c>
      <c r="G78" s="120">
        <v>8.7258624824499993</v>
      </c>
      <c r="H78" s="120">
        <v>8.4405480064400003</v>
      </c>
      <c r="I78" s="218"/>
      <c r="J78" s="218"/>
      <c r="K78" s="218"/>
    </row>
    <row r="79" spans="1:11" ht="12.75" outlineLevel="3" x14ac:dyDescent="0.2">
      <c r="A79" s="142" t="s">
        <v>103</v>
      </c>
      <c r="B79" s="120">
        <v>0.40721180357999998</v>
      </c>
      <c r="C79" s="120">
        <v>0.40055356726000002</v>
      </c>
      <c r="D79" s="120">
        <v>0.41138264826999998</v>
      </c>
      <c r="E79" s="120">
        <v>0.39670334040999999</v>
      </c>
      <c r="F79" s="120">
        <v>0.42044739557999999</v>
      </c>
      <c r="G79" s="120">
        <v>0.41728429523999999</v>
      </c>
      <c r="H79" s="120">
        <v>0.45543619950999997</v>
      </c>
      <c r="I79" s="218"/>
      <c r="J79" s="218"/>
      <c r="K79" s="218"/>
    </row>
    <row r="80" spans="1:11" ht="12.75" outlineLevel="3" x14ac:dyDescent="0.2">
      <c r="A80" s="142" t="s">
        <v>114</v>
      </c>
      <c r="B80" s="120">
        <v>17.13033209916</v>
      </c>
      <c r="C80" s="120">
        <v>17.08083367539</v>
      </c>
      <c r="D80" s="120">
        <v>16.921614755389999</v>
      </c>
      <c r="E80" s="120">
        <v>16.894411827270002</v>
      </c>
      <c r="F80" s="120">
        <v>16.812500114999999</v>
      </c>
      <c r="G80" s="120">
        <v>16.661278492339999</v>
      </c>
      <c r="H80" s="120">
        <v>16.46492060812</v>
      </c>
      <c r="I80" s="218"/>
      <c r="J80" s="218"/>
      <c r="K80" s="218"/>
    </row>
    <row r="81" spans="1:11" ht="12.75" outlineLevel="3" x14ac:dyDescent="0.2">
      <c r="A81" s="142" t="s">
        <v>126</v>
      </c>
      <c r="B81" s="120">
        <v>5.364996859E-2</v>
      </c>
      <c r="C81" s="120">
        <v>5.349494598E-2</v>
      </c>
      <c r="D81" s="120">
        <v>5.2996293069999999E-2</v>
      </c>
      <c r="E81" s="120">
        <v>5.2911097040000001E-2</v>
      </c>
      <c r="F81" s="120">
        <v>5.2654560240000002E-2</v>
      </c>
      <c r="G81" s="120">
        <v>5.218095381E-2</v>
      </c>
      <c r="H81" s="120">
        <v>5.1565986500000001E-2</v>
      </c>
      <c r="I81" s="218"/>
      <c r="J81" s="218"/>
      <c r="K81" s="218"/>
    </row>
    <row r="82" spans="1:11" ht="12.75" outlineLevel="3" x14ac:dyDescent="0.2">
      <c r="A82" s="142" t="s">
        <v>204</v>
      </c>
      <c r="B82" s="120">
        <v>0.78617442469999999</v>
      </c>
      <c r="C82" s="120">
        <v>0.77177916535000002</v>
      </c>
      <c r="D82" s="120">
        <v>0.77273869843999998</v>
      </c>
      <c r="E82" s="120">
        <v>0.70440345020999995</v>
      </c>
      <c r="F82" s="120">
        <v>0.82042733751999997</v>
      </c>
      <c r="G82" s="120">
        <v>0.81425511711999998</v>
      </c>
      <c r="H82" s="120">
        <v>0.75386081224000001</v>
      </c>
      <c r="I82" s="218"/>
      <c r="J82" s="218"/>
      <c r="K82" s="218"/>
    </row>
    <row r="83" spans="1:11" ht="12.75" outlineLevel="3" x14ac:dyDescent="0.2">
      <c r="A83" s="142" t="s">
        <v>25</v>
      </c>
      <c r="B83" s="120">
        <v>16.52857859905</v>
      </c>
      <c r="C83" s="120">
        <v>16.269814002939999</v>
      </c>
      <c r="D83" s="120">
        <v>15.848175788800001</v>
      </c>
      <c r="E83" s="120">
        <v>15.105071551289999</v>
      </c>
      <c r="F83" s="120">
        <v>15.21398083819</v>
      </c>
      <c r="G83" s="120">
        <v>14.93185303574</v>
      </c>
      <c r="H83" s="120">
        <v>14.590777818479999</v>
      </c>
      <c r="I83" s="218"/>
      <c r="J83" s="218"/>
      <c r="K83" s="218"/>
    </row>
    <row r="84" spans="1:11" ht="12.75" outlineLevel="2" x14ac:dyDescent="0.2">
      <c r="A84" s="250" t="s">
        <v>207</v>
      </c>
      <c r="B84" s="196">
        <f t="shared" ref="B84:G84" si="13">SUM(B$85:B$88)</f>
        <v>61.086282690360008</v>
      </c>
      <c r="C84" s="196">
        <f t="shared" si="13"/>
        <v>60.11794362341</v>
      </c>
      <c r="D84" s="196">
        <f t="shared" si="13"/>
        <v>58.971309639730002</v>
      </c>
      <c r="E84" s="196">
        <f t="shared" si="13"/>
        <v>47.066724977020002</v>
      </c>
      <c r="F84" s="196">
        <f t="shared" si="13"/>
        <v>49.151442678080002</v>
      </c>
      <c r="G84" s="196">
        <f t="shared" si="13"/>
        <v>48.67056936326</v>
      </c>
      <c r="H84" s="196">
        <v>47.025323304529998</v>
      </c>
      <c r="I84" s="218"/>
      <c r="J84" s="218"/>
      <c r="K84" s="218"/>
    </row>
    <row r="85" spans="1:11" ht="12.75" outlineLevel="3" x14ac:dyDescent="0.2">
      <c r="A85" s="142" t="s">
        <v>60</v>
      </c>
      <c r="B85" s="120">
        <v>17.369800000000001</v>
      </c>
      <c r="C85" s="120">
        <v>17.051749999999998</v>
      </c>
      <c r="D85" s="120">
        <v>17.072949999999999</v>
      </c>
      <c r="E85" s="120">
        <v>16.361650000000001</v>
      </c>
      <c r="F85" s="120">
        <v>16.821349999999999</v>
      </c>
      <c r="G85" s="120">
        <v>16.694800000000001</v>
      </c>
      <c r="H85" s="120">
        <v>16.1509</v>
      </c>
      <c r="I85" s="218"/>
      <c r="J85" s="218"/>
      <c r="K85" s="218"/>
    </row>
    <row r="86" spans="1:11" ht="12.75" outlineLevel="3" x14ac:dyDescent="0.2">
      <c r="A86" s="142" t="s">
        <v>179</v>
      </c>
      <c r="B86" s="120">
        <v>1.77620796E-3</v>
      </c>
      <c r="C86" s="120">
        <v>1.74368467E-3</v>
      </c>
      <c r="D86" s="120">
        <v>1.74585255E-3</v>
      </c>
      <c r="E86" s="120">
        <v>1.6731161499999999E-3</v>
      </c>
      <c r="F86" s="120">
        <v>1.7201243399999999E-3</v>
      </c>
      <c r="G86" s="120">
        <v>1.7071835399999999E-3</v>
      </c>
      <c r="H86" s="120">
        <v>1.6515651899999999E-3</v>
      </c>
      <c r="I86" s="218"/>
      <c r="J86" s="218"/>
      <c r="K86" s="218"/>
    </row>
    <row r="87" spans="1:11" ht="12.75" outlineLevel="3" x14ac:dyDescent="0.2">
      <c r="A87" s="142" t="s">
        <v>164</v>
      </c>
      <c r="B87" s="120">
        <v>6.5858728443199999</v>
      </c>
      <c r="C87" s="120">
        <v>6.4652821145299999</v>
      </c>
      <c r="D87" s="120">
        <v>6.3794479480300001</v>
      </c>
      <c r="E87" s="120">
        <v>5.8853271882599998</v>
      </c>
      <c r="F87" s="120">
        <v>6.8130045808200004</v>
      </c>
      <c r="G87" s="120">
        <v>6.6506508462399996</v>
      </c>
      <c r="H87" s="120">
        <v>6.3743719917600004</v>
      </c>
      <c r="I87" s="218"/>
      <c r="J87" s="218"/>
      <c r="K87" s="218"/>
    </row>
    <row r="88" spans="1:11" ht="12.75" outlineLevel="3" x14ac:dyDescent="0.2">
      <c r="A88" s="142" t="s">
        <v>200</v>
      </c>
      <c r="B88" s="120">
        <v>37.128833638080003</v>
      </c>
      <c r="C88" s="120">
        <v>36.599167824209999</v>
      </c>
      <c r="D88" s="120">
        <v>35.517165839150003</v>
      </c>
      <c r="E88" s="120">
        <v>24.818074672609999</v>
      </c>
      <c r="F88" s="120">
        <v>25.51536797292</v>
      </c>
      <c r="G88" s="120">
        <v>25.323411333479999</v>
      </c>
      <c r="H88" s="120">
        <v>24.498399747579999</v>
      </c>
      <c r="I88" s="218"/>
      <c r="J88" s="218"/>
      <c r="K88" s="218"/>
    </row>
    <row r="89" spans="1:11" ht="12.75" outlineLevel="2" x14ac:dyDescent="0.2">
      <c r="A89" s="250" t="s">
        <v>51</v>
      </c>
      <c r="B89" s="196">
        <f t="shared" ref="B89:G89" si="14">SUM(B$90:B$97)</f>
        <v>660.21868208960007</v>
      </c>
      <c r="C89" s="196">
        <f t="shared" si="14"/>
        <v>657.10559919040008</v>
      </c>
      <c r="D89" s="196">
        <f t="shared" si="14"/>
        <v>651.79105725759996</v>
      </c>
      <c r="E89" s="196">
        <f t="shared" si="14"/>
        <v>647.66590591520003</v>
      </c>
      <c r="F89" s="196">
        <f t="shared" si="14"/>
        <v>681.63885899999991</v>
      </c>
      <c r="G89" s="196">
        <f t="shared" si="14"/>
        <v>675.6191743103999</v>
      </c>
      <c r="H89" s="196">
        <v>666.09464930879994</v>
      </c>
      <c r="I89" s="218"/>
      <c r="J89" s="218"/>
      <c r="K89" s="218"/>
    </row>
    <row r="90" spans="1:11" ht="12.75" outlineLevel="3" x14ac:dyDescent="0.2">
      <c r="A90" s="142" t="s">
        <v>111</v>
      </c>
      <c r="B90" s="120">
        <v>84.823800000000006</v>
      </c>
      <c r="C90" s="120">
        <v>84.578699999999998</v>
      </c>
      <c r="D90" s="120">
        <v>83.790300000000002</v>
      </c>
      <c r="E90" s="120">
        <v>83.655600000000007</v>
      </c>
      <c r="F90" s="120">
        <v>83.25</v>
      </c>
      <c r="G90" s="120">
        <v>82.501199999999997</v>
      </c>
      <c r="H90" s="120">
        <v>81.528899999999993</v>
      </c>
      <c r="I90" s="218"/>
      <c r="J90" s="218"/>
      <c r="K90" s="218"/>
    </row>
    <row r="91" spans="1:11" ht="12.75" outlineLevel="3" x14ac:dyDescent="0.2">
      <c r="A91" s="142" t="s">
        <v>192</v>
      </c>
      <c r="B91" s="120">
        <v>244.17311208960001</v>
      </c>
      <c r="C91" s="120">
        <v>243.46756919040001</v>
      </c>
      <c r="D91" s="120">
        <v>241.19808725760001</v>
      </c>
      <c r="E91" s="120">
        <v>240.81034091519999</v>
      </c>
      <c r="F91" s="120">
        <v>239.64278400000001</v>
      </c>
      <c r="G91" s="120">
        <v>237.48729431039999</v>
      </c>
      <c r="H91" s="120">
        <v>234.68843930880001</v>
      </c>
      <c r="I91" s="218"/>
      <c r="J91" s="218"/>
      <c r="K91" s="218"/>
    </row>
    <row r="92" spans="1:11" ht="12.75" outlineLevel="3" x14ac:dyDescent="0.2">
      <c r="A92" s="142" t="s">
        <v>166</v>
      </c>
      <c r="B92" s="120">
        <v>28.2746</v>
      </c>
      <c r="C92" s="120">
        <v>28.192900000000002</v>
      </c>
      <c r="D92" s="120">
        <v>27.930099999999999</v>
      </c>
      <c r="E92" s="120">
        <v>27.885200000000001</v>
      </c>
      <c r="F92" s="120">
        <v>27.75</v>
      </c>
      <c r="G92" s="120">
        <v>27.500399999999999</v>
      </c>
      <c r="H92" s="120">
        <v>27.176300000000001</v>
      </c>
      <c r="I92" s="218"/>
      <c r="J92" s="218"/>
      <c r="K92" s="218"/>
    </row>
    <row r="93" spans="1:11" ht="12.75" outlineLevel="3" x14ac:dyDescent="0.2">
      <c r="A93" s="142" t="s">
        <v>209</v>
      </c>
      <c r="B93" s="120">
        <v>84.823800000000006</v>
      </c>
      <c r="C93" s="120">
        <v>84.578699999999998</v>
      </c>
      <c r="D93" s="120">
        <v>83.790300000000002</v>
      </c>
      <c r="E93" s="120">
        <v>83.655600000000007</v>
      </c>
      <c r="F93" s="120">
        <v>83.25</v>
      </c>
      <c r="G93" s="120">
        <v>82.501199999999997</v>
      </c>
      <c r="H93" s="120">
        <v>81.528899999999993</v>
      </c>
      <c r="I93" s="218"/>
      <c r="J93" s="218"/>
      <c r="K93" s="218"/>
    </row>
    <row r="94" spans="1:11" ht="12.75" outlineLevel="3" x14ac:dyDescent="0.2">
      <c r="A94" s="142" t="s">
        <v>23</v>
      </c>
      <c r="B94" s="120">
        <v>66.445310000000006</v>
      </c>
      <c r="C94" s="120">
        <v>66.253315000000001</v>
      </c>
      <c r="D94" s="120">
        <v>65.635734999999997</v>
      </c>
      <c r="E94" s="120">
        <v>65.53022</v>
      </c>
      <c r="F94" s="120">
        <v>65.212500000000006</v>
      </c>
      <c r="G94" s="120">
        <v>64.62594</v>
      </c>
      <c r="H94" s="120">
        <v>63.864305000000002</v>
      </c>
      <c r="I94" s="218"/>
      <c r="J94" s="218"/>
      <c r="K94" s="218"/>
    </row>
    <row r="95" spans="1:11" ht="12.75" outlineLevel="3" x14ac:dyDescent="0.2">
      <c r="A95" s="142" t="s">
        <v>57</v>
      </c>
      <c r="B95" s="120">
        <v>34.739600000000003</v>
      </c>
      <c r="C95" s="120">
        <v>34.103499999999997</v>
      </c>
      <c r="D95" s="120">
        <v>34.145899999999997</v>
      </c>
      <c r="E95" s="120">
        <v>32.723300000000002</v>
      </c>
      <c r="F95" s="120">
        <v>33.642699999999998</v>
      </c>
      <c r="G95" s="120">
        <v>33.389600000000002</v>
      </c>
      <c r="H95" s="120">
        <v>32.3018</v>
      </c>
      <c r="I95" s="218"/>
      <c r="J95" s="218"/>
      <c r="K95" s="218"/>
    </row>
    <row r="96" spans="1:11" ht="12.75" outlineLevel="3" x14ac:dyDescent="0.2">
      <c r="A96" s="142" t="s">
        <v>174</v>
      </c>
      <c r="B96" s="120">
        <v>116.93846000000001</v>
      </c>
      <c r="C96" s="120">
        <v>115.930915</v>
      </c>
      <c r="D96" s="120">
        <v>115.300635</v>
      </c>
      <c r="E96" s="120">
        <v>113.40564500000001</v>
      </c>
      <c r="F96" s="120">
        <v>114.20337499999999</v>
      </c>
      <c r="G96" s="120">
        <v>113.23804</v>
      </c>
      <c r="H96" s="120">
        <v>111.03563</v>
      </c>
      <c r="I96" s="218"/>
      <c r="J96" s="218"/>
      <c r="K96" s="218"/>
    </row>
    <row r="97" spans="1:11" ht="12.75" outlineLevel="3" x14ac:dyDescent="0.2">
      <c r="A97" s="142" t="s">
        <v>58</v>
      </c>
      <c r="B97" s="120">
        <v>0</v>
      </c>
      <c r="C97" s="120">
        <v>0</v>
      </c>
      <c r="D97" s="120">
        <v>0</v>
      </c>
      <c r="E97" s="120">
        <v>0</v>
      </c>
      <c r="F97" s="120">
        <v>34.6875</v>
      </c>
      <c r="G97" s="120">
        <v>34.375500000000002</v>
      </c>
      <c r="H97" s="120">
        <v>33.970374999999997</v>
      </c>
      <c r="I97" s="218"/>
      <c r="J97" s="218"/>
      <c r="K97" s="218"/>
    </row>
    <row r="98" spans="1:11" ht="12.75" outlineLevel="2" x14ac:dyDescent="0.2">
      <c r="A98" s="250" t="s">
        <v>168</v>
      </c>
      <c r="B98" s="196">
        <f t="shared" ref="B98:G98" si="15">SUM(B$99:B$99)</f>
        <v>50.007862420000002</v>
      </c>
      <c r="C98" s="196">
        <f t="shared" si="15"/>
        <v>49.88182664</v>
      </c>
      <c r="D98" s="196">
        <f t="shared" si="15"/>
        <v>49.364364631999997</v>
      </c>
      <c r="E98" s="196">
        <f t="shared" si="15"/>
        <v>48.529470764000003</v>
      </c>
      <c r="F98" s="196">
        <f t="shared" si="15"/>
        <v>48.934138515999997</v>
      </c>
      <c r="G98" s="196">
        <f t="shared" si="15"/>
        <v>48.787117444000003</v>
      </c>
      <c r="H98" s="196">
        <v>47.603318076000001</v>
      </c>
      <c r="I98" s="218"/>
      <c r="J98" s="218"/>
      <c r="K98" s="218"/>
    </row>
    <row r="99" spans="1:11" ht="12.75" outlineLevel="3" x14ac:dyDescent="0.2">
      <c r="A99" s="142" t="s">
        <v>137</v>
      </c>
      <c r="B99" s="120">
        <v>50.007862420000002</v>
      </c>
      <c r="C99" s="120">
        <v>49.88182664</v>
      </c>
      <c r="D99" s="120">
        <v>49.364364631999997</v>
      </c>
      <c r="E99" s="120">
        <v>48.529470764000003</v>
      </c>
      <c r="F99" s="120">
        <v>48.934138515999997</v>
      </c>
      <c r="G99" s="120">
        <v>48.787117444000003</v>
      </c>
      <c r="H99" s="120">
        <v>47.603318076000001</v>
      </c>
      <c r="I99" s="218"/>
      <c r="J99" s="218"/>
      <c r="K99" s="218"/>
    </row>
    <row r="100" spans="1:11" ht="15" outlineLevel="1" x14ac:dyDescent="0.25">
      <c r="A100" s="198" t="s">
        <v>14</v>
      </c>
      <c r="B100" s="83">
        <f t="shared" ref="B100:H100" si="16">B$101+B$107+B$108+B$112+B$114</f>
        <v>260.41286289639004</v>
      </c>
      <c r="C100" s="83">
        <f t="shared" si="16"/>
        <v>257.36937840209004</v>
      </c>
      <c r="D100" s="83">
        <f t="shared" si="16"/>
        <v>251.10522738816002</v>
      </c>
      <c r="E100" s="83">
        <f t="shared" si="16"/>
        <v>238.83061412727</v>
      </c>
      <c r="F100" s="83">
        <f t="shared" si="16"/>
        <v>240.52129001986998</v>
      </c>
      <c r="G100" s="83">
        <f t="shared" si="16"/>
        <v>239.47250776118</v>
      </c>
      <c r="H100" s="83">
        <f t="shared" si="16"/>
        <v>253.02534399264999</v>
      </c>
      <c r="I100" s="218"/>
      <c r="J100" s="218"/>
      <c r="K100" s="218"/>
    </row>
    <row r="101" spans="1:11" ht="12.75" outlineLevel="2" x14ac:dyDescent="0.2">
      <c r="A101" s="250" t="s">
        <v>165</v>
      </c>
      <c r="B101" s="196">
        <f t="shared" ref="B101:G101" si="17">SUM(B$102:B$106)</f>
        <v>221.66375747764999</v>
      </c>
      <c r="C101" s="196">
        <f t="shared" si="17"/>
        <v>220.84710535242002</v>
      </c>
      <c r="D101" s="196">
        <f t="shared" si="17"/>
        <v>214.91726105992001</v>
      </c>
      <c r="E101" s="196">
        <f t="shared" si="17"/>
        <v>202.93421305787999</v>
      </c>
      <c r="F101" s="196">
        <f t="shared" si="17"/>
        <v>204.82802302498999</v>
      </c>
      <c r="G101" s="196">
        <f t="shared" si="17"/>
        <v>204.07989960489999</v>
      </c>
      <c r="H101" s="196">
        <v>199.07904101865</v>
      </c>
      <c r="I101" s="218"/>
      <c r="J101" s="218"/>
      <c r="K101" s="218"/>
    </row>
    <row r="102" spans="1:11" ht="12.75" outlineLevel="3" x14ac:dyDescent="0.2">
      <c r="A102" s="142" t="s">
        <v>61</v>
      </c>
      <c r="B102" s="120">
        <v>6.9479199999999999</v>
      </c>
      <c r="C102" s="120">
        <v>6.8207000000000004</v>
      </c>
      <c r="D102" s="120">
        <v>6.82918</v>
      </c>
      <c r="E102" s="120">
        <v>6.5446600000000004</v>
      </c>
      <c r="F102" s="120">
        <v>6.7285399999999997</v>
      </c>
      <c r="G102" s="120">
        <v>6.6779200000000003</v>
      </c>
      <c r="H102" s="120">
        <v>6.4603599999999997</v>
      </c>
      <c r="I102" s="218"/>
      <c r="J102" s="218"/>
      <c r="K102" s="218"/>
    </row>
    <row r="103" spans="1:11" ht="12.75" outlineLevel="3" x14ac:dyDescent="0.2">
      <c r="A103" s="142" t="s">
        <v>49</v>
      </c>
      <c r="B103" s="120">
        <v>10.432493553680001</v>
      </c>
      <c r="C103" s="120">
        <v>10.292639359420001</v>
      </c>
      <c r="D103" s="120">
        <v>10.392745705559999</v>
      </c>
      <c r="E103" s="120">
        <v>9.42975661999</v>
      </c>
      <c r="F103" s="120">
        <v>9.8006298594899999</v>
      </c>
      <c r="G103" s="120">
        <v>9.8380974123700007</v>
      </c>
      <c r="H103" s="120">
        <v>9.4671711715200004</v>
      </c>
      <c r="I103" s="218"/>
      <c r="J103" s="218"/>
      <c r="K103" s="218"/>
    </row>
    <row r="104" spans="1:11" ht="12.75" outlineLevel="3" x14ac:dyDescent="0.2">
      <c r="A104" s="142" t="s">
        <v>90</v>
      </c>
      <c r="B104" s="120">
        <v>1.9025141940000001</v>
      </c>
      <c r="C104" s="120">
        <v>1.8676781775</v>
      </c>
      <c r="D104" s="120">
        <v>1.8700002135</v>
      </c>
      <c r="E104" s="120">
        <v>1.7920915245</v>
      </c>
      <c r="F104" s="120">
        <v>1.8424424655</v>
      </c>
      <c r="G104" s="120">
        <v>1.8285814439999999</v>
      </c>
      <c r="H104" s="120">
        <v>1.7690080770000001</v>
      </c>
      <c r="I104" s="218"/>
      <c r="J104" s="218"/>
      <c r="K104" s="218"/>
    </row>
    <row r="105" spans="1:11" ht="12.75" outlineLevel="3" x14ac:dyDescent="0.2">
      <c r="A105" s="142" t="s">
        <v>122</v>
      </c>
      <c r="B105" s="120">
        <v>12.66957612263</v>
      </c>
      <c r="C105" s="120">
        <v>12.63296713898</v>
      </c>
      <c r="D105" s="120">
        <v>12.51520898837</v>
      </c>
      <c r="E105" s="120">
        <v>12.687886355870001</v>
      </c>
      <c r="F105" s="120">
        <v>12.53835225768</v>
      </c>
      <c r="G105" s="120">
        <v>12.33977361396</v>
      </c>
      <c r="H105" s="120">
        <v>12.19434588825</v>
      </c>
      <c r="I105" s="218"/>
      <c r="J105" s="218"/>
      <c r="K105" s="218"/>
    </row>
    <row r="106" spans="1:11" ht="12.75" outlineLevel="3" x14ac:dyDescent="0.2">
      <c r="A106" s="142" t="s">
        <v>137</v>
      </c>
      <c r="B106" s="120">
        <v>189.71125360734001</v>
      </c>
      <c r="C106" s="120">
        <v>189.23312067652</v>
      </c>
      <c r="D106" s="120">
        <v>183.31012615249</v>
      </c>
      <c r="E106" s="120">
        <v>172.47981855751999</v>
      </c>
      <c r="F106" s="120">
        <v>173.91805844231999</v>
      </c>
      <c r="G106" s="120">
        <v>173.39552713456999</v>
      </c>
      <c r="H106" s="120">
        <v>169.18815588187999</v>
      </c>
      <c r="I106" s="218"/>
      <c r="J106" s="218"/>
      <c r="K106" s="218"/>
    </row>
    <row r="107" spans="1:11" ht="12.75" outlineLevel="2" x14ac:dyDescent="0.2">
      <c r="A107" s="250" t="s">
        <v>41</v>
      </c>
      <c r="B107" s="196"/>
      <c r="C107" s="196"/>
      <c r="D107" s="196"/>
      <c r="E107" s="196"/>
      <c r="F107" s="196"/>
      <c r="G107" s="196"/>
      <c r="H107" s="196"/>
      <c r="I107" s="218"/>
      <c r="J107" s="218"/>
      <c r="K107" s="218"/>
    </row>
    <row r="108" spans="1:11" ht="12.75" outlineLevel="2" x14ac:dyDescent="0.2">
      <c r="A108" s="250" t="s">
        <v>207</v>
      </c>
      <c r="B108" s="196">
        <f t="shared" ref="B108:G108" si="18">SUM(B$109:B$111)</f>
        <v>35.432484333830004</v>
      </c>
      <c r="C108" s="196">
        <f t="shared" si="18"/>
        <v>33.214010908840002</v>
      </c>
      <c r="D108" s="196">
        <f t="shared" si="18"/>
        <v>32.914023298910003</v>
      </c>
      <c r="E108" s="196">
        <f t="shared" si="18"/>
        <v>32.677829865050001</v>
      </c>
      <c r="F108" s="196">
        <f t="shared" si="18"/>
        <v>32.447857418859996</v>
      </c>
      <c r="G108" s="196">
        <f t="shared" si="18"/>
        <v>32.156949310720002</v>
      </c>
      <c r="H108" s="196">
        <v>31.765746061449999</v>
      </c>
      <c r="I108" s="218"/>
      <c r="J108" s="218"/>
      <c r="K108" s="218"/>
    </row>
    <row r="109" spans="1:11" ht="12.75" outlineLevel="3" x14ac:dyDescent="0.2">
      <c r="A109" s="142" t="s">
        <v>70</v>
      </c>
      <c r="B109" s="120">
        <v>4.9365827108299998</v>
      </c>
      <c r="C109" s="120">
        <v>4.9223183602300002</v>
      </c>
      <c r="D109" s="120">
        <v>4.8764349901199999</v>
      </c>
      <c r="E109" s="120">
        <v>4.86859570809</v>
      </c>
      <c r="F109" s="120">
        <v>4.7478642328699996</v>
      </c>
      <c r="G109" s="120">
        <v>4.7051591189100002</v>
      </c>
      <c r="H109" s="120">
        <v>4.6497074865499997</v>
      </c>
      <c r="I109" s="218"/>
      <c r="J109" s="218"/>
      <c r="K109" s="218"/>
    </row>
    <row r="110" spans="1:11" ht="12.75" outlineLevel="3" x14ac:dyDescent="0.2">
      <c r="A110" s="142" t="s">
        <v>200</v>
      </c>
      <c r="B110" s="120">
        <v>0.80757162299999996</v>
      </c>
      <c r="C110" s="120">
        <v>0.80361504860999999</v>
      </c>
      <c r="D110" s="120">
        <v>0.80574080878999998</v>
      </c>
      <c r="E110" s="120">
        <v>0.62116415696000005</v>
      </c>
      <c r="F110" s="120">
        <v>0.64374318599000002</v>
      </c>
      <c r="G110" s="120">
        <v>0.63890019181000002</v>
      </c>
      <c r="H110" s="120">
        <v>0.61914607489999995</v>
      </c>
      <c r="I110" s="218"/>
      <c r="J110" s="218"/>
      <c r="K110" s="218"/>
    </row>
    <row r="111" spans="1:11" ht="12.75" outlineLevel="3" x14ac:dyDescent="0.2">
      <c r="A111" s="142" t="s">
        <v>113</v>
      </c>
      <c r="B111" s="120">
        <v>29.688330000000001</v>
      </c>
      <c r="C111" s="120">
        <v>27.488077499999999</v>
      </c>
      <c r="D111" s="120">
        <v>27.231847500000001</v>
      </c>
      <c r="E111" s="120">
        <v>27.18807</v>
      </c>
      <c r="F111" s="120">
        <v>27.056249999999999</v>
      </c>
      <c r="G111" s="120">
        <v>26.812889999999999</v>
      </c>
      <c r="H111" s="120">
        <v>26.496892500000001</v>
      </c>
      <c r="I111" s="218"/>
      <c r="J111" s="218"/>
      <c r="K111" s="218"/>
    </row>
    <row r="112" spans="1:11" ht="12.75" outlineLevel="2" x14ac:dyDescent="0.2">
      <c r="A112" s="250" t="s">
        <v>51</v>
      </c>
      <c r="B112" s="196">
        <f t="shared" ref="B112:G112" si="19">SUM(B$113:B$113)</f>
        <v>0</v>
      </c>
      <c r="C112" s="196">
        <f t="shared" si="19"/>
        <v>0</v>
      </c>
      <c r="D112" s="196">
        <f t="shared" si="19"/>
        <v>0</v>
      </c>
      <c r="E112" s="196">
        <f t="shared" si="19"/>
        <v>0</v>
      </c>
      <c r="F112" s="196">
        <f t="shared" si="19"/>
        <v>0</v>
      </c>
      <c r="G112" s="196">
        <f t="shared" si="19"/>
        <v>0</v>
      </c>
      <c r="H112" s="196">
        <v>19.023409999999998</v>
      </c>
      <c r="I112" s="218"/>
      <c r="J112" s="218"/>
      <c r="K112" s="218"/>
    </row>
    <row r="113" spans="1:11" ht="12.75" outlineLevel="3" x14ac:dyDescent="0.2">
      <c r="A113" s="142" t="s">
        <v>58</v>
      </c>
      <c r="B113" s="120">
        <v>0</v>
      </c>
      <c r="C113" s="120">
        <v>0</v>
      </c>
      <c r="D113" s="120">
        <v>0</v>
      </c>
      <c r="E113" s="120">
        <v>0</v>
      </c>
      <c r="F113" s="120">
        <v>0</v>
      </c>
      <c r="G113" s="120">
        <v>0</v>
      </c>
      <c r="H113" s="120">
        <v>19.023409999999998</v>
      </c>
      <c r="I113" s="218"/>
      <c r="J113" s="218"/>
      <c r="K113" s="218"/>
    </row>
    <row r="114" spans="1:11" ht="12.75" outlineLevel="2" x14ac:dyDescent="0.2">
      <c r="A114" s="250" t="s">
        <v>168</v>
      </c>
      <c r="B114" s="196">
        <f t="shared" ref="B114:G114" si="20">SUM(B$115:B$115)</f>
        <v>3.31662108491</v>
      </c>
      <c r="C114" s="196">
        <f t="shared" si="20"/>
        <v>3.3082621408300001</v>
      </c>
      <c r="D114" s="196">
        <f t="shared" si="20"/>
        <v>3.2739430293299998</v>
      </c>
      <c r="E114" s="196">
        <f t="shared" si="20"/>
        <v>3.2185712043399999</v>
      </c>
      <c r="F114" s="196">
        <f t="shared" si="20"/>
        <v>3.2454095760200001</v>
      </c>
      <c r="G114" s="196">
        <f t="shared" si="20"/>
        <v>3.2356588455600002</v>
      </c>
      <c r="H114" s="196">
        <v>3.15714691255</v>
      </c>
      <c r="I114" s="218"/>
      <c r="J114" s="218"/>
      <c r="K114" s="218"/>
    </row>
    <row r="115" spans="1:11" ht="12.75" outlineLevel="3" x14ac:dyDescent="0.2">
      <c r="A115" s="142" t="s">
        <v>137</v>
      </c>
      <c r="B115" s="120">
        <v>3.31662108491</v>
      </c>
      <c r="C115" s="120">
        <v>3.3082621408300001</v>
      </c>
      <c r="D115" s="120">
        <v>3.2739430293299998</v>
      </c>
      <c r="E115" s="120">
        <v>3.2185712043399999</v>
      </c>
      <c r="F115" s="120">
        <v>3.2454095760200001</v>
      </c>
      <c r="G115" s="120">
        <v>3.2356588455600002</v>
      </c>
      <c r="H115" s="120">
        <v>3.15714691255</v>
      </c>
      <c r="I115" s="218"/>
      <c r="J115" s="218"/>
      <c r="K115" s="218"/>
    </row>
    <row r="116" spans="1:11" x14ac:dyDescent="0.2">
      <c r="B116" s="185"/>
      <c r="C116" s="185"/>
      <c r="D116" s="185"/>
      <c r="E116" s="185"/>
      <c r="F116" s="185"/>
      <c r="G116" s="185"/>
      <c r="H116" s="185"/>
      <c r="I116" s="218"/>
      <c r="J116" s="218"/>
      <c r="K116" s="218"/>
    </row>
    <row r="117" spans="1:11" x14ac:dyDescent="0.2">
      <c r="B117" s="185"/>
      <c r="C117" s="185"/>
      <c r="D117" s="185"/>
      <c r="E117" s="185"/>
      <c r="F117" s="185"/>
      <c r="G117" s="185"/>
      <c r="H117" s="185"/>
      <c r="I117" s="218"/>
      <c r="J117" s="218"/>
      <c r="K117" s="218"/>
    </row>
    <row r="118" spans="1:11" x14ac:dyDescent="0.2">
      <c r="B118" s="185"/>
      <c r="C118" s="185"/>
      <c r="D118" s="185"/>
      <c r="E118" s="185"/>
      <c r="F118" s="185"/>
      <c r="G118" s="185"/>
      <c r="H118" s="185"/>
      <c r="I118" s="218"/>
      <c r="J118" s="218"/>
      <c r="K118" s="218"/>
    </row>
    <row r="119" spans="1:11" x14ac:dyDescent="0.2">
      <c r="B119" s="185"/>
      <c r="C119" s="185"/>
      <c r="D119" s="185"/>
      <c r="E119" s="185"/>
      <c r="F119" s="185"/>
      <c r="G119" s="185"/>
      <c r="H119" s="185"/>
      <c r="I119" s="218"/>
      <c r="J119" s="218"/>
      <c r="K119" s="218"/>
    </row>
    <row r="120" spans="1:11" x14ac:dyDescent="0.2">
      <c r="B120" s="185"/>
      <c r="C120" s="185"/>
      <c r="D120" s="185"/>
      <c r="E120" s="185"/>
      <c r="F120" s="185"/>
      <c r="G120" s="185"/>
      <c r="H120" s="185"/>
      <c r="I120" s="218"/>
      <c r="J120" s="218"/>
      <c r="K120" s="218"/>
    </row>
    <row r="121" spans="1:11" x14ac:dyDescent="0.2">
      <c r="B121" s="185"/>
      <c r="C121" s="185"/>
      <c r="D121" s="185"/>
      <c r="E121" s="185"/>
      <c r="F121" s="185"/>
      <c r="G121" s="185"/>
      <c r="H121" s="185"/>
      <c r="I121" s="218"/>
      <c r="J121" s="218"/>
      <c r="K121" s="218"/>
    </row>
    <row r="122" spans="1:11" x14ac:dyDescent="0.2">
      <c r="B122" s="185"/>
      <c r="C122" s="185"/>
      <c r="D122" s="185"/>
      <c r="E122" s="185"/>
      <c r="F122" s="185"/>
      <c r="G122" s="185"/>
      <c r="H122" s="185"/>
      <c r="I122" s="218"/>
      <c r="J122" s="218"/>
      <c r="K122" s="218"/>
    </row>
    <row r="123" spans="1:11" x14ac:dyDescent="0.2">
      <c r="B123" s="185"/>
      <c r="C123" s="185"/>
      <c r="D123" s="185"/>
      <c r="E123" s="185"/>
      <c r="F123" s="185"/>
      <c r="G123" s="185"/>
      <c r="H123" s="185"/>
      <c r="I123" s="218"/>
      <c r="J123" s="218"/>
      <c r="K123" s="218"/>
    </row>
    <row r="124" spans="1:11" x14ac:dyDescent="0.2">
      <c r="B124" s="185"/>
      <c r="C124" s="185"/>
      <c r="D124" s="185"/>
      <c r="E124" s="185"/>
      <c r="F124" s="185"/>
      <c r="G124" s="185"/>
      <c r="H124" s="185"/>
      <c r="I124" s="218"/>
      <c r="J124" s="218"/>
      <c r="K124" s="218"/>
    </row>
    <row r="125" spans="1:11" x14ac:dyDescent="0.2">
      <c r="B125" s="185"/>
      <c r="C125" s="185"/>
      <c r="D125" s="185"/>
      <c r="E125" s="185"/>
      <c r="F125" s="185"/>
      <c r="G125" s="185"/>
      <c r="H125" s="185"/>
      <c r="I125" s="218"/>
      <c r="J125" s="218"/>
      <c r="K125" s="218"/>
    </row>
    <row r="126" spans="1:11" x14ac:dyDescent="0.2">
      <c r="B126" s="185"/>
      <c r="C126" s="185"/>
      <c r="D126" s="185"/>
      <c r="E126" s="185"/>
      <c r="F126" s="185"/>
      <c r="G126" s="185"/>
      <c r="H126" s="185"/>
      <c r="I126" s="218"/>
      <c r="J126" s="218"/>
      <c r="K126" s="218"/>
    </row>
    <row r="127" spans="1:11" x14ac:dyDescent="0.2">
      <c r="B127" s="185"/>
      <c r="C127" s="185"/>
      <c r="D127" s="185"/>
      <c r="E127" s="185"/>
      <c r="F127" s="185"/>
      <c r="G127" s="185"/>
      <c r="H127" s="185"/>
      <c r="I127" s="218"/>
      <c r="J127" s="218"/>
      <c r="K127" s="218"/>
    </row>
    <row r="128" spans="1:11" x14ac:dyDescent="0.2">
      <c r="B128" s="185"/>
      <c r="C128" s="185"/>
      <c r="D128" s="185"/>
      <c r="E128" s="185"/>
      <c r="F128" s="185"/>
      <c r="G128" s="185"/>
      <c r="H128" s="185"/>
      <c r="I128" s="218"/>
      <c r="J128" s="218"/>
      <c r="K128" s="218"/>
    </row>
    <row r="129" spans="2:11" x14ac:dyDescent="0.2">
      <c r="B129" s="185"/>
      <c r="C129" s="185"/>
      <c r="D129" s="185"/>
      <c r="E129" s="185"/>
      <c r="F129" s="185"/>
      <c r="G129" s="185"/>
      <c r="H129" s="185"/>
      <c r="I129" s="218"/>
      <c r="J129" s="218"/>
      <c r="K129" s="218"/>
    </row>
    <row r="130" spans="2:11" x14ac:dyDescent="0.2">
      <c r="B130" s="185"/>
      <c r="C130" s="185"/>
      <c r="D130" s="185"/>
      <c r="E130" s="185"/>
      <c r="F130" s="185"/>
      <c r="G130" s="185"/>
      <c r="H130" s="185"/>
      <c r="I130" s="218"/>
      <c r="J130" s="218"/>
      <c r="K130" s="218"/>
    </row>
    <row r="131" spans="2:11" x14ac:dyDescent="0.2">
      <c r="B131" s="185"/>
      <c r="C131" s="185"/>
      <c r="D131" s="185"/>
      <c r="E131" s="185"/>
      <c r="F131" s="185"/>
      <c r="G131" s="185"/>
      <c r="H131" s="185"/>
      <c r="I131" s="218"/>
      <c r="J131" s="218"/>
      <c r="K131" s="218"/>
    </row>
    <row r="132" spans="2:11" x14ac:dyDescent="0.2">
      <c r="B132" s="185"/>
      <c r="C132" s="185"/>
      <c r="D132" s="185"/>
      <c r="E132" s="185"/>
      <c r="F132" s="185"/>
      <c r="G132" s="185"/>
      <c r="H132" s="185"/>
      <c r="I132" s="218"/>
      <c r="J132" s="218"/>
      <c r="K132" s="218"/>
    </row>
    <row r="133" spans="2:11" x14ac:dyDescent="0.2">
      <c r="B133" s="185"/>
      <c r="C133" s="185"/>
      <c r="D133" s="185"/>
      <c r="E133" s="185"/>
      <c r="F133" s="185"/>
      <c r="G133" s="185"/>
      <c r="H133" s="185"/>
      <c r="I133" s="218"/>
      <c r="J133" s="218"/>
      <c r="K133" s="218"/>
    </row>
    <row r="134" spans="2:11" x14ac:dyDescent="0.2">
      <c r="B134" s="185"/>
      <c r="C134" s="185"/>
      <c r="D134" s="185"/>
      <c r="E134" s="185"/>
      <c r="F134" s="185"/>
      <c r="G134" s="185"/>
      <c r="H134" s="185"/>
      <c r="I134" s="218"/>
      <c r="J134" s="218"/>
      <c r="K134" s="218"/>
    </row>
    <row r="135" spans="2:11" x14ac:dyDescent="0.2">
      <c r="B135" s="185"/>
      <c r="C135" s="185"/>
      <c r="D135" s="185"/>
      <c r="E135" s="185"/>
      <c r="F135" s="185"/>
      <c r="G135" s="185"/>
      <c r="H135" s="185"/>
      <c r="I135" s="218"/>
      <c r="J135" s="218"/>
      <c r="K135" s="218"/>
    </row>
    <row r="136" spans="2:11" x14ac:dyDescent="0.2">
      <c r="B136" s="185"/>
      <c r="C136" s="185"/>
      <c r="D136" s="185"/>
      <c r="E136" s="185"/>
      <c r="F136" s="185"/>
      <c r="G136" s="185"/>
      <c r="H136" s="185"/>
      <c r="I136" s="218"/>
      <c r="J136" s="218"/>
      <c r="K136" s="218"/>
    </row>
    <row r="137" spans="2:11" x14ac:dyDescent="0.2">
      <c r="B137" s="185"/>
      <c r="C137" s="185"/>
      <c r="D137" s="185"/>
      <c r="E137" s="185"/>
      <c r="F137" s="185"/>
      <c r="G137" s="185"/>
      <c r="H137" s="185"/>
      <c r="I137" s="218"/>
      <c r="J137" s="218"/>
      <c r="K137" s="218"/>
    </row>
    <row r="138" spans="2:11" x14ac:dyDescent="0.2">
      <c r="B138" s="185"/>
      <c r="C138" s="185"/>
      <c r="D138" s="185"/>
      <c r="E138" s="185"/>
      <c r="F138" s="185"/>
      <c r="G138" s="185"/>
      <c r="H138" s="185"/>
      <c r="I138" s="218"/>
      <c r="J138" s="218"/>
      <c r="K138" s="218"/>
    </row>
    <row r="139" spans="2:11" x14ac:dyDescent="0.2">
      <c r="B139" s="185"/>
      <c r="C139" s="185"/>
      <c r="D139" s="185"/>
      <c r="E139" s="185"/>
      <c r="F139" s="185"/>
      <c r="G139" s="185"/>
      <c r="H139" s="185"/>
      <c r="I139" s="218"/>
      <c r="J139" s="218"/>
      <c r="K139" s="218"/>
    </row>
    <row r="140" spans="2:11" x14ac:dyDescent="0.2">
      <c r="B140" s="185"/>
      <c r="C140" s="185"/>
      <c r="D140" s="185"/>
      <c r="E140" s="185"/>
      <c r="F140" s="185"/>
      <c r="G140" s="185"/>
      <c r="H140" s="185"/>
      <c r="I140" s="218"/>
      <c r="J140" s="218"/>
      <c r="K140" s="218"/>
    </row>
    <row r="141" spans="2:11" x14ac:dyDescent="0.2">
      <c r="B141" s="185"/>
      <c r="C141" s="185"/>
      <c r="D141" s="185"/>
      <c r="E141" s="185"/>
      <c r="F141" s="185"/>
      <c r="G141" s="185"/>
      <c r="H141" s="185"/>
      <c r="I141" s="218"/>
      <c r="J141" s="218"/>
      <c r="K141" s="218"/>
    </row>
    <row r="142" spans="2:11" x14ac:dyDescent="0.2">
      <c r="B142" s="185"/>
      <c r="C142" s="185"/>
      <c r="D142" s="185"/>
      <c r="E142" s="185"/>
      <c r="F142" s="185"/>
      <c r="G142" s="185"/>
      <c r="H142" s="185"/>
      <c r="I142" s="218"/>
      <c r="J142" s="218"/>
      <c r="K142" s="218"/>
    </row>
    <row r="143" spans="2:11" x14ac:dyDescent="0.2">
      <c r="B143" s="185"/>
      <c r="C143" s="185"/>
      <c r="D143" s="185"/>
      <c r="E143" s="185"/>
      <c r="F143" s="185"/>
      <c r="G143" s="185"/>
      <c r="H143" s="185"/>
      <c r="I143" s="218"/>
      <c r="J143" s="218"/>
      <c r="K143" s="218"/>
    </row>
    <row r="144" spans="2:11" x14ac:dyDescent="0.2">
      <c r="B144" s="185"/>
      <c r="C144" s="185"/>
      <c r="D144" s="185"/>
      <c r="E144" s="185"/>
      <c r="F144" s="185"/>
      <c r="G144" s="185"/>
      <c r="H144" s="185"/>
      <c r="I144" s="218"/>
      <c r="J144" s="218"/>
      <c r="K144" s="218"/>
    </row>
    <row r="145" spans="2:11" x14ac:dyDescent="0.2">
      <c r="B145" s="185"/>
      <c r="C145" s="185"/>
      <c r="D145" s="185"/>
      <c r="E145" s="185"/>
      <c r="F145" s="185"/>
      <c r="G145" s="185"/>
      <c r="H145" s="185"/>
      <c r="I145" s="218"/>
      <c r="J145" s="218"/>
      <c r="K145" s="218"/>
    </row>
    <row r="146" spans="2:11" x14ac:dyDescent="0.2">
      <c r="B146" s="185"/>
      <c r="C146" s="185"/>
      <c r="D146" s="185"/>
      <c r="E146" s="185"/>
      <c r="F146" s="185"/>
      <c r="G146" s="185"/>
      <c r="H146" s="185"/>
      <c r="I146" s="218"/>
      <c r="J146" s="218"/>
      <c r="K146" s="218"/>
    </row>
    <row r="147" spans="2:11" x14ac:dyDescent="0.2">
      <c r="B147" s="185"/>
      <c r="C147" s="185"/>
      <c r="D147" s="185"/>
      <c r="E147" s="185"/>
      <c r="F147" s="185"/>
      <c r="G147" s="185"/>
      <c r="H147" s="185"/>
      <c r="I147" s="218"/>
      <c r="J147" s="218"/>
      <c r="K147" s="218"/>
    </row>
    <row r="148" spans="2:11" x14ac:dyDescent="0.2">
      <c r="B148" s="185"/>
      <c r="C148" s="185"/>
      <c r="D148" s="185"/>
      <c r="E148" s="185"/>
      <c r="F148" s="185"/>
      <c r="G148" s="185"/>
      <c r="H148" s="185"/>
      <c r="I148" s="218"/>
      <c r="J148" s="218"/>
      <c r="K148" s="218"/>
    </row>
    <row r="149" spans="2:11" x14ac:dyDescent="0.2">
      <c r="B149" s="185"/>
      <c r="C149" s="185"/>
      <c r="D149" s="185"/>
      <c r="E149" s="185"/>
      <c r="F149" s="185"/>
      <c r="G149" s="185"/>
      <c r="H149" s="185"/>
      <c r="I149" s="218"/>
      <c r="J149" s="218"/>
      <c r="K149" s="218"/>
    </row>
    <row r="150" spans="2:11" x14ac:dyDescent="0.2">
      <c r="B150" s="185"/>
      <c r="C150" s="185"/>
      <c r="D150" s="185"/>
      <c r="E150" s="185"/>
      <c r="F150" s="185"/>
      <c r="G150" s="185"/>
      <c r="H150" s="185"/>
      <c r="I150" s="218"/>
      <c r="J150" s="218"/>
      <c r="K150" s="218"/>
    </row>
    <row r="151" spans="2:11" x14ac:dyDescent="0.2">
      <c r="B151" s="185"/>
      <c r="C151" s="185"/>
      <c r="D151" s="185"/>
      <c r="E151" s="185"/>
      <c r="F151" s="185"/>
      <c r="G151" s="185"/>
      <c r="H151" s="185"/>
      <c r="I151" s="218"/>
      <c r="J151" s="218"/>
      <c r="K151" s="218"/>
    </row>
    <row r="152" spans="2:11" x14ac:dyDescent="0.2">
      <c r="B152" s="185"/>
      <c r="C152" s="185"/>
      <c r="D152" s="185"/>
      <c r="E152" s="185"/>
      <c r="F152" s="185"/>
      <c r="G152" s="185"/>
      <c r="H152" s="185"/>
      <c r="I152" s="218"/>
      <c r="J152" s="218"/>
      <c r="K152" s="218"/>
    </row>
    <row r="153" spans="2:11" x14ac:dyDescent="0.2">
      <c r="B153" s="185"/>
      <c r="C153" s="185"/>
      <c r="D153" s="185"/>
      <c r="E153" s="185"/>
      <c r="F153" s="185"/>
      <c r="G153" s="185"/>
      <c r="H153" s="185"/>
      <c r="I153" s="218"/>
      <c r="J153" s="218"/>
      <c r="K153" s="218"/>
    </row>
    <row r="154" spans="2:11" x14ac:dyDescent="0.2">
      <c r="B154" s="185"/>
      <c r="C154" s="185"/>
      <c r="D154" s="185"/>
      <c r="E154" s="185"/>
      <c r="F154" s="185"/>
      <c r="G154" s="185"/>
      <c r="H154" s="185"/>
      <c r="I154" s="218"/>
      <c r="J154" s="218"/>
      <c r="K154" s="218"/>
    </row>
    <row r="155" spans="2:11" x14ac:dyDescent="0.2">
      <c r="B155" s="185"/>
      <c r="C155" s="185"/>
      <c r="D155" s="185"/>
      <c r="E155" s="185"/>
      <c r="F155" s="185"/>
      <c r="G155" s="185"/>
      <c r="H155" s="185"/>
      <c r="I155" s="218"/>
      <c r="J155" s="218"/>
      <c r="K155" s="218"/>
    </row>
    <row r="156" spans="2:11" x14ac:dyDescent="0.2">
      <c r="B156" s="185"/>
      <c r="C156" s="185"/>
      <c r="D156" s="185"/>
      <c r="E156" s="185"/>
      <c r="F156" s="185"/>
      <c r="G156" s="185"/>
      <c r="H156" s="185"/>
      <c r="I156" s="218"/>
      <c r="J156" s="218"/>
      <c r="K156" s="218"/>
    </row>
    <row r="157" spans="2:11" x14ac:dyDescent="0.2">
      <c r="B157" s="185"/>
      <c r="C157" s="185"/>
      <c r="D157" s="185"/>
      <c r="E157" s="185"/>
      <c r="F157" s="185"/>
      <c r="G157" s="185"/>
      <c r="H157" s="185"/>
      <c r="I157" s="218"/>
      <c r="J157" s="218"/>
      <c r="K157" s="218"/>
    </row>
    <row r="158" spans="2:11" x14ac:dyDescent="0.2">
      <c r="B158" s="185"/>
      <c r="C158" s="185"/>
      <c r="D158" s="185"/>
      <c r="E158" s="185"/>
      <c r="F158" s="185"/>
      <c r="G158" s="185"/>
      <c r="H158" s="185"/>
      <c r="I158" s="218"/>
      <c r="J158" s="218"/>
      <c r="K158" s="218"/>
    </row>
    <row r="159" spans="2:11" x14ac:dyDescent="0.2">
      <c r="B159" s="185"/>
      <c r="C159" s="185"/>
      <c r="D159" s="185"/>
      <c r="E159" s="185"/>
      <c r="F159" s="185"/>
      <c r="G159" s="185"/>
      <c r="H159" s="185"/>
      <c r="I159" s="218"/>
      <c r="J159" s="218"/>
      <c r="K159" s="218"/>
    </row>
    <row r="160" spans="2:11" x14ac:dyDescent="0.2">
      <c r="B160" s="185"/>
      <c r="C160" s="185"/>
      <c r="D160" s="185"/>
      <c r="E160" s="185"/>
      <c r="F160" s="185"/>
      <c r="G160" s="185"/>
      <c r="H160" s="185"/>
      <c r="I160" s="218"/>
      <c r="J160" s="218"/>
      <c r="K160" s="218"/>
    </row>
    <row r="161" spans="2:11" x14ac:dyDescent="0.2">
      <c r="B161" s="185"/>
      <c r="C161" s="185"/>
      <c r="D161" s="185"/>
      <c r="E161" s="185"/>
      <c r="F161" s="185"/>
      <c r="G161" s="185"/>
      <c r="H161" s="185"/>
      <c r="I161" s="218"/>
      <c r="J161" s="218"/>
      <c r="K161" s="218"/>
    </row>
    <row r="162" spans="2:11" x14ac:dyDescent="0.2">
      <c r="B162" s="185"/>
      <c r="C162" s="185"/>
      <c r="D162" s="185"/>
      <c r="E162" s="185"/>
      <c r="F162" s="185"/>
      <c r="G162" s="185"/>
      <c r="H162" s="185"/>
      <c r="I162" s="218"/>
      <c r="J162" s="218"/>
      <c r="K162" s="218"/>
    </row>
    <row r="163" spans="2:11" x14ac:dyDescent="0.2">
      <c r="B163" s="185"/>
      <c r="C163" s="185"/>
      <c r="D163" s="185"/>
      <c r="E163" s="185"/>
      <c r="F163" s="185"/>
      <c r="G163" s="185"/>
      <c r="H163" s="185"/>
      <c r="I163" s="218"/>
      <c r="J163" s="218"/>
      <c r="K163" s="218"/>
    </row>
    <row r="164" spans="2:11" x14ac:dyDescent="0.2">
      <c r="B164" s="185"/>
      <c r="C164" s="185"/>
      <c r="D164" s="185"/>
      <c r="E164" s="185"/>
      <c r="F164" s="185"/>
      <c r="G164" s="185"/>
      <c r="H164" s="185"/>
      <c r="I164" s="218"/>
      <c r="J164" s="218"/>
      <c r="K164" s="218"/>
    </row>
    <row r="165" spans="2:11" x14ac:dyDescent="0.2">
      <c r="B165" s="185"/>
      <c r="C165" s="185"/>
      <c r="D165" s="185"/>
      <c r="E165" s="185"/>
      <c r="F165" s="185"/>
      <c r="G165" s="185"/>
      <c r="H165" s="185"/>
      <c r="I165" s="218"/>
      <c r="J165" s="218"/>
      <c r="K165" s="218"/>
    </row>
    <row r="166" spans="2:11" x14ac:dyDescent="0.2">
      <c r="B166" s="185"/>
      <c r="C166" s="185"/>
      <c r="D166" s="185"/>
      <c r="E166" s="185"/>
      <c r="F166" s="185"/>
      <c r="G166" s="185"/>
      <c r="H166" s="185"/>
      <c r="I166" s="218"/>
      <c r="J166" s="218"/>
      <c r="K166" s="218"/>
    </row>
    <row r="167" spans="2:11" x14ac:dyDescent="0.2">
      <c r="B167" s="185"/>
      <c r="C167" s="185"/>
      <c r="D167" s="185"/>
      <c r="E167" s="185"/>
      <c r="F167" s="185"/>
      <c r="G167" s="185"/>
      <c r="H167" s="185"/>
      <c r="I167" s="218"/>
      <c r="J167" s="218"/>
      <c r="K167" s="218"/>
    </row>
    <row r="168" spans="2:11" x14ac:dyDescent="0.2">
      <c r="B168" s="185"/>
      <c r="C168" s="185"/>
      <c r="D168" s="185"/>
      <c r="E168" s="185"/>
      <c r="F168" s="185"/>
      <c r="G168" s="185"/>
      <c r="H168" s="185"/>
      <c r="I168" s="218"/>
      <c r="J168" s="218"/>
      <c r="K168" s="218"/>
    </row>
    <row r="169" spans="2:11" x14ac:dyDescent="0.2">
      <c r="B169" s="185"/>
      <c r="C169" s="185"/>
      <c r="D169" s="185"/>
      <c r="E169" s="185"/>
      <c r="F169" s="185"/>
      <c r="G169" s="185"/>
      <c r="H169" s="185"/>
      <c r="I169" s="218"/>
      <c r="J169" s="218"/>
      <c r="K169" s="218"/>
    </row>
    <row r="170" spans="2:11" x14ac:dyDescent="0.2">
      <c r="B170" s="185"/>
      <c r="C170" s="185"/>
      <c r="D170" s="185"/>
      <c r="E170" s="185"/>
      <c r="F170" s="185"/>
      <c r="G170" s="185"/>
      <c r="H170" s="185"/>
      <c r="I170" s="218"/>
      <c r="J170" s="218"/>
      <c r="K170" s="218"/>
    </row>
    <row r="171" spans="2:11" x14ac:dyDescent="0.2">
      <c r="B171" s="185"/>
      <c r="C171" s="185"/>
      <c r="D171" s="185"/>
      <c r="E171" s="185"/>
      <c r="F171" s="185"/>
      <c r="G171" s="185"/>
      <c r="H171" s="185"/>
      <c r="I171" s="218"/>
      <c r="J171" s="218"/>
      <c r="K171" s="218"/>
    </row>
    <row r="172" spans="2:11" x14ac:dyDescent="0.2">
      <c r="B172" s="185"/>
      <c r="C172" s="185"/>
      <c r="D172" s="185"/>
      <c r="E172" s="185"/>
      <c r="F172" s="185"/>
      <c r="G172" s="185"/>
      <c r="H172" s="185"/>
      <c r="I172" s="218"/>
      <c r="J172" s="218"/>
      <c r="K172" s="218"/>
    </row>
    <row r="173" spans="2:11" x14ac:dyDescent="0.2">
      <c r="B173" s="185"/>
      <c r="C173" s="185"/>
      <c r="D173" s="185"/>
      <c r="E173" s="185"/>
      <c r="F173" s="185"/>
      <c r="G173" s="185"/>
      <c r="H173" s="185"/>
      <c r="I173" s="218"/>
      <c r="J173" s="218"/>
      <c r="K173" s="218"/>
    </row>
    <row r="174" spans="2:11" x14ac:dyDescent="0.2">
      <c r="B174" s="185"/>
      <c r="C174" s="185"/>
      <c r="D174" s="185"/>
      <c r="E174" s="185"/>
      <c r="F174" s="185"/>
      <c r="G174" s="185"/>
      <c r="H174" s="185"/>
      <c r="I174" s="218"/>
      <c r="J174" s="218"/>
      <c r="K174" s="218"/>
    </row>
    <row r="175" spans="2:11" x14ac:dyDescent="0.2">
      <c r="B175" s="185"/>
      <c r="C175" s="185"/>
      <c r="D175" s="185"/>
      <c r="E175" s="185"/>
      <c r="F175" s="185"/>
      <c r="G175" s="185"/>
      <c r="H175" s="185"/>
      <c r="I175" s="218"/>
      <c r="J175" s="218"/>
      <c r="K175" s="218"/>
    </row>
    <row r="176" spans="2:11" x14ac:dyDescent="0.2">
      <c r="B176" s="185"/>
      <c r="C176" s="185"/>
      <c r="D176" s="185"/>
      <c r="E176" s="185"/>
      <c r="F176" s="185"/>
      <c r="G176" s="185"/>
      <c r="H176" s="185"/>
      <c r="I176" s="218"/>
      <c r="J176" s="218"/>
      <c r="K176" s="218"/>
    </row>
    <row r="177" spans="2:11" x14ac:dyDescent="0.2">
      <c r="B177" s="185"/>
      <c r="C177" s="185"/>
      <c r="D177" s="185"/>
      <c r="E177" s="185"/>
      <c r="F177" s="185"/>
      <c r="G177" s="185"/>
      <c r="H177" s="185"/>
      <c r="I177" s="218"/>
      <c r="J177" s="218"/>
      <c r="K177" s="218"/>
    </row>
    <row r="178" spans="2:11" x14ac:dyDescent="0.2">
      <c r="B178" s="185"/>
      <c r="C178" s="185"/>
      <c r="D178" s="185"/>
      <c r="E178" s="185"/>
      <c r="F178" s="185"/>
      <c r="G178" s="185"/>
      <c r="H178" s="185"/>
      <c r="I178" s="218"/>
      <c r="J178" s="218"/>
      <c r="K178" s="218"/>
    </row>
    <row r="179" spans="2:11" x14ac:dyDescent="0.2">
      <c r="B179" s="185"/>
      <c r="C179" s="185"/>
      <c r="D179" s="185"/>
      <c r="E179" s="185"/>
      <c r="F179" s="185"/>
      <c r="G179" s="185"/>
      <c r="H179" s="185"/>
      <c r="I179" s="218"/>
      <c r="J179" s="218"/>
      <c r="K179" s="218"/>
    </row>
    <row r="180" spans="2:11" x14ac:dyDescent="0.2">
      <c r="B180" s="185"/>
      <c r="C180" s="185"/>
      <c r="D180" s="185"/>
      <c r="E180" s="185"/>
      <c r="F180" s="185"/>
      <c r="G180" s="185"/>
      <c r="H180" s="185"/>
      <c r="I180" s="218"/>
      <c r="J180" s="218"/>
      <c r="K180" s="218"/>
    </row>
  </sheetData>
  <mergeCells count="1">
    <mergeCell ref="A2:H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40625" defaultRowHeight="12.75" x14ac:dyDescent="0.2"/>
  <cols>
    <col min="1" max="1" width="66" style="221" bestFit="1" customWidth="1"/>
    <col min="2" max="2" width="18" style="192" customWidth="1"/>
    <col min="3" max="3" width="17.42578125" style="192" customWidth="1"/>
    <col min="4" max="4" width="11.42578125" style="35" bestFit="1" customWidth="1"/>
    <col min="5" max="16384" width="9.140625" style="221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30.06.2021</v>
      </c>
      <c r="B2" s="3"/>
      <c r="C2" s="3"/>
      <c r="D2" s="3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ht="18.75" x14ac:dyDescent="0.3">
      <c r="A3" s="1" t="str">
        <f>IF(REPORT_LANG="UKR","(за видами відсоткових ставок)","by interest rate types")</f>
        <v>(за видами відсоткових ставок)</v>
      </c>
      <c r="B3" s="1"/>
      <c r="C3" s="1"/>
      <c r="D3" s="1"/>
    </row>
    <row r="4" spans="1:19" x14ac:dyDescent="0.2">
      <c r="B4" s="181"/>
      <c r="C4" s="181"/>
      <c r="D4" s="28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</row>
    <row r="5" spans="1:19" s="236" customFormat="1" x14ac:dyDescent="0.2">
      <c r="B5" s="223"/>
      <c r="C5" s="223"/>
      <c r="D5" s="236" t="str">
        <f>VALVAL</f>
        <v>млрд. одиниць</v>
      </c>
    </row>
    <row r="6" spans="1:19" s="86" customFormat="1" x14ac:dyDescent="0.2">
      <c r="A6" s="220"/>
      <c r="B6" s="151" t="str">
        <f>IF(REPORT_LANG="UKR","дол.США","USD")</f>
        <v>дол.США</v>
      </c>
      <c r="C6" s="151" t="str">
        <f>IF(REPORT_LANG="UKR","грн.","UAH")</f>
        <v>грн.</v>
      </c>
      <c r="D6" s="101" t="s">
        <v>181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s="184" customFormat="1" ht="15.75" x14ac:dyDescent="0.2">
      <c r="A7" s="7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119">
        <f>SUM(B8:B19)</f>
        <v>92.520304032729996</v>
      </c>
      <c r="C7" s="119">
        <f>SUM(C8:C19)</f>
        <v>2514.3595384780501</v>
      </c>
      <c r="D7" s="98">
        <f>SUM(D8:D19)</f>
        <v>1.0000010000000001</v>
      </c>
    </row>
    <row r="8" spans="1:19" s="29" customFormat="1" x14ac:dyDescent="0.2">
      <c r="A8" s="77" t="s">
        <v>201</v>
      </c>
      <c r="B8" s="48">
        <v>1.2590719110000001E-2</v>
      </c>
      <c r="C8" s="48">
        <v>0.34216915966</v>
      </c>
      <c r="D8" s="146">
        <v>1.36E-4</v>
      </c>
    </row>
    <row r="9" spans="1:19" s="29" customFormat="1" x14ac:dyDescent="0.2">
      <c r="A9" s="77" t="s">
        <v>152</v>
      </c>
      <c r="B9" s="48">
        <v>9.0192617967699995</v>
      </c>
      <c r="C9" s="48">
        <v>245.11016436752001</v>
      </c>
      <c r="D9" s="146">
        <v>9.7484000000000001E-2</v>
      </c>
    </row>
    <row r="10" spans="1:19" s="29" customFormat="1" x14ac:dyDescent="0.2">
      <c r="A10" s="77" t="s">
        <v>171</v>
      </c>
      <c r="B10" s="48">
        <v>5.3418947760500002</v>
      </c>
      <c r="C10" s="48">
        <v>145.172935</v>
      </c>
      <c r="D10" s="146">
        <v>5.7737999999999998E-2</v>
      </c>
    </row>
    <row r="11" spans="1:19" x14ac:dyDescent="0.2">
      <c r="A11" s="6" t="s">
        <v>208</v>
      </c>
      <c r="B11" s="120">
        <v>0.60664227241000002</v>
      </c>
      <c r="C11" s="120">
        <v>16.486292387750002</v>
      </c>
      <c r="D11" s="205">
        <v>6.5570000000000003E-3</v>
      </c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</row>
    <row r="12" spans="1:19" x14ac:dyDescent="0.2">
      <c r="A12" s="6" t="s">
        <v>110</v>
      </c>
      <c r="B12" s="120">
        <v>12.053996715089999</v>
      </c>
      <c r="C12" s="120">
        <v>327.58303092815999</v>
      </c>
      <c r="D12" s="205">
        <v>0.13028500000000001</v>
      </c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</row>
    <row r="13" spans="1:19" x14ac:dyDescent="0.2">
      <c r="A13" s="6" t="s">
        <v>146</v>
      </c>
      <c r="B13" s="120">
        <v>65.485917753300001</v>
      </c>
      <c r="C13" s="120">
        <v>1779.66494663496</v>
      </c>
      <c r="D13" s="205">
        <v>0.70780100000000001</v>
      </c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</row>
    <row r="14" spans="1:19" x14ac:dyDescent="0.2">
      <c r="B14" s="181"/>
      <c r="C14" s="181"/>
      <c r="D14" s="28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</row>
    <row r="15" spans="1:19" x14ac:dyDescent="0.2">
      <c r="B15" s="181"/>
      <c r="C15" s="181"/>
      <c r="D15" s="28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</row>
    <row r="16" spans="1:19" x14ac:dyDescent="0.2">
      <c r="B16" s="181"/>
      <c r="C16" s="181"/>
      <c r="D16" s="28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</row>
    <row r="17" spans="2:17" x14ac:dyDescent="0.2">
      <c r="B17" s="181"/>
      <c r="C17" s="181"/>
      <c r="D17" s="28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</row>
    <row r="18" spans="2:17" x14ac:dyDescent="0.2">
      <c r="B18" s="181"/>
      <c r="C18" s="181"/>
      <c r="D18" s="28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</row>
    <row r="19" spans="2:17" x14ac:dyDescent="0.2">
      <c r="B19" s="181"/>
      <c r="C19" s="181"/>
      <c r="D19" s="28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</row>
    <row r="20" spans="2:17" x14ac:dyDescent="0.2">
      <c r="B20" s="181"/>
      <c r="C20" s="181"/>
      <c r="D20" s="28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</row>
    <row r="21" spans="2:17" x14ac:dyDescent="0.2">
      <c r="B21" s="181"/>
      <c r="C21" s="181"/>
      <c r="D21" s="28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</row>
    <row r="22" spans="2:17" x14ac:dyDescent="0.2">
      <c r="B22" s="181"/>
      <c r="C22" s="181"/>
      <c r="D22" s="28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</row>
    <row r="23" spans="2:17" x14ac:dyDescent="0.2">
      <c r="B23" s="181"/>
      <c r="C23" s="181"/>
      <c r="D23" s="28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</row>
    <row r="24" spans="2:17" x14ac:dyDescent="0.2">
      <c r="B24" s="181"/>
      <c r="C24" s="181"/>
      <c r="D24" s="28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</row>
    <row r="25" spans="2:17" x14ac:dyDescent="0.2">
      <c r="B25" s="181"/>
      <c r="C25" s="181"/>
      <c r="D25" s="28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</row>
    <row r="26" spans="2:17" x14ac:dyDescent="0.2">
      <c r="B26" s="181"/>
      <c r="C26" s="181"/>
      <c r="D26" s="28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</row>
    <row r="27" spans="2:17" x14ac:dyDescent="0.2">
      <c r="B27" s="181"/>
      <c r="C27" s="181"/>
      <c r="D27" s="28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</row>
    <row r="28" spans="2:17" x14ac:dyDescent="0.2">
      <c r="B28" s="181"/>
      <c r="C28" s="181"/>
      <c r="D28" s="28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</row>
    <row r="29" spans="2:17" x14ac:dyDescent="0.2">
      <c r="B29" s="181"/>
      <c r="C29" s="181"/>
      <c r="D29" s="28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</row>
    <row r="30" spans="2:17" x14ac:dyDescent="0.2">
      <c r="B30" s="181"/>
      <c r="C30" s="181"/>
      <c r="D30" s="28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</row>
    <row r="31" spans="2:17" x14ac:dyDescent="0.2">
      <c r="B31" s="181"/>
      <c r="C31" s="181"/>
      <c r="D31" s="28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</row>
    <row r="32" spans="2:17" x14ac:dyDescent="0.2">
      <c r="B32" s="181"/>
      <c r="C32" s="181"/>
      <c r="D32" s="28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</row>
    <row r="33" spans="2:17" x14ac:dyDescent="0.2">
      <c r="B33" s="181"/>
      <c r="C33" s="181"/>
      <c r="D33" s="28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</row>
    <row r="34" spans="2:17" x14ac:dyDescent="0.2">
      <c r="B34" s="181"/>
      <c r="C34" s="181"/>
      <c r="D34" s="28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</row>
    <row r="35" spans="2:17" x14ac:dyDescent="0.2">
      <c r="B35" s="181"/>
      <c r="C35" s="181"/>
      <c r="D35" s="28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</row>
    <row r="36" spans="2:17" x14ac:dyDescent="0.2">
      <c r="B36" s="181"/>
      <c r="C36" s="181"/>
      <c r="D36" s="28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</row>
    <row r="37" spans="2:17" x14ac:dyDescent="0.2">
      <c r="B37" s="181"/>
      <c r="C37" s="181"/>
      <c r="D37" s="28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</row>
    <row r="38" spans="2:17" x14ac:dyDescent="0.2">
      <c r="B38" s="181"/>
      <c r="C38" s="181"/>
      <c r="D38" s="28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</row>
    <row r="39" spans="2:17" x14ac:dyDescent="0.2">
      <c r="B39" s="181"/>
      <c r="C39" s="181"/>
      <c r="D39" s="28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</row>
    <row r="40" spans="2:17" x14ac:dyDescent="0.2">
      <c r="B40" s="181"/>
      <c r="C40" s="181"/>
      <c r="D40" s="28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</row>
    <row r="41" spans="2:17" x14ac:dyDescent="0.2">
      <c r="B41" s="181"/>
      <c r="C41" s="181"/>
      <c r="D41" s="28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</row>
    <row r="42" spans="2:17" x14ac:dyDescent="0.2">
      <c r="B42" s="181"/>
      <c r="C42" s="181"/>
      <c r="D42" s="28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2:17" x14ac:dyDescent="0.2">
      <c r="B43" s="181"/>
      <c r="C43" s="181"/>
      <c r="D43" s="28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</row>
    <row r="44" spans="2:17" x14ac:dyDescent="0.2">
      <c r="B44" s="181"/>
      <c r="C44" s="181"/>
      <c r="D44" s="28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</row>
    <row r="45" spans="2:17" x14ac:dyDescent="0.2">
      <c r="B45" s="181"/>
      <c r="C45" s="181"/>
      <c r="D45" s="28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</row>
    <row r="46" spans="2:17" x14ac:dyDescent="0.2">
      <c r="B46" s="181"/>
      <c r="C46" s="181"/>
      <c r="D46" s="28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</row>
    <row r="47" spans="2:17" x14ac:dyDescent="0.2">
      <c r="B47" s="181"/>
      <c r="C47" s="181"/>
      <c r="D47" s="28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</row>
    <row r="48" spans="2:17" x14ac:dyDescent="0.2">
      <c r="B48" s="181"/>
      <c r="C48" s="181"/>
      <c r="D48" s="28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</row>
    <row r="49" spans="2:17" x14ac:dyDescent="0.2">
      <c r="B49" s="181"/>
      <c r="C49" s="181"/>
      <c r="D49" s="28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</row>
    <row r="50" spans="2:17" x14ac:dyDescent="0.2">
      <c r="B50" s="181"/>
      <c r="C50" s="181"/>
      <c r="D50" s="28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</row>
    <row r="51" spans="2:17" x14ac:dyDescent="0.2">
      <c r="B51" s="181"/>
      <c r="C51" s="181"/>
      <c r="D51" s="28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</row>
    <row r="52" spans="2:17" x14ac:dyDescent="0.2">
      <c r="B52" s="181"/>
      <c r="C52" s="181"/>
      <c r="D52" s="28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</row>
    <row r="53" spans="2:17" x14ac:dyDescent="0.2">
      <c r="B53" s="181"/>
      <c r="C53" s="181"/>
      <c r="D53" s="28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</row>
    <row r="54" spans="2:17" x14ac:dyDescent="0.2">
      <c r="B54" s="181"/>
      <c r="C54" s="181"/>
      <c r="D54" s="28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</row>
    <row r="55" spans="2:17" x14ac:dyDescent="0.2">
      <c r="B55" s="181"/>
      <c r="C55" s="181"/>
      <c r="D55" s="28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</row>
    <row r="56" spans="2:17" x14ac:dyDescent="0.2">
      <c r="B56" s="181"/>
      <c r="C56" s="181"/>
      <c r="D56" s="28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</row>
    <row r="57" spans="2:17" x14ac:dyDescent="0.2">
      <c r="B57" s="181"/>
      <c r="C57" s="181"/>
      <c r="D57" s="28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</row>
    <row r="58" spans="2:17" x14ac:dyDescent="0.2">
      <c r="B58" s="181"/>
      <c r="C58" s="181"/>
      <c r="D58" s="28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</row>
    <row r="59" spans="2:17" x14ac:dyDescent="0.2">
      <c r="B59" s="181"/>
      <c r="C59" s="181"/>
      <c r="D59" s="28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</row>
    <row r="60" spans="2:17" x14ac:dyDescent="0.2">
      <c r="B60" s="181"/>
      <c r="C60" s="181"/>
      <c r="D60" s="28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</row>
    <row r="61" spans="2:17" x14ac:dyDescent="0.2">
      <c r="B61" s="181"/>
      <c r="C61" s="181"/>
      <c r="D61" s="28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</row>
    <row r="62" spans="2:17" x14ac:dyDescent="0.2">
      <c r="B62" s="181"/>
      <c r="C62" s="181"/>
      <c r="D62" s="28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</row>
    <row r="63" spans="2:17" x14ac:dyDescent="0.2">
      <c r="B63" s="181"/>
      <c r="C63" s="181"/>
      <c r="D63" s="28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</row>
    <row r="64" spans="2:17" x14ac:dyDescent="0.2">
      <c r="B64" s="181"/>
      <c r="C64" s="181"/>
      <c r="D64" s="28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</row>
    <row r="65" spans="2:17" x14ac:dyDescent="0.2">
      <c r="B65" s="181"/>
      <c r="C65" s="181"/>
      <c r="D65" s="28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</row>
    <row r="66" spans="2:17" x14ac:dyDescent="0.2">
      <c r="B66" s="181"/>
      <c r="C66" s="181"/>
      <c r="D66" s="28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</row>
    <row r="67" spans="2:17" x14ac:dyDescent="0.2">
      <c r="B67" s="181"/>
      <c r="C67" s="181"/>
      <c r="D67" s="28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</row>
    <row r="68" spans="2:17" x14ac:dyDescent="0.2">
      <c r="B68" s="181"/>
      <c r="C68" s="181"/>
      <c r="D68" s="28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</row>
    <row r="69" spans="2:17" x14ac:dyDescent="0.2">
      <c r="B69" s="181"/>
      <c r="C69" s="181"/>
      <c r="D69" s="28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</row>
    <row r="70" spans="2:17" x14ac:dyDescent="0.2">
      <c r="B70" s="181"/>
      <c r="C70" s="181"/>
      <c r="D70" s="28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</row>
    <row r="71" spans="2:17" x14ac:dyDescent="0.2">
      <c r="B71" s="181"/>
      <c r="C71" s="181"/>
      <c r="D71" s="28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</row>
    <row r="72" spans="2:17" x14ac:dyDescent="0.2">
      <c r="B72" s="181"/>
      <c r="C72" s="181"/>
      <c r="D72" s="28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</row>
    <row r="73" spans="2:17" x14ac:dyDescent="0.2">
      <c r="B73" s="181"/>
      <c r="C73" s="181"/>
      <c r="D73" s="28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</row>
    <row r="74" spans="2:17" x14ac:dyDescent="0.2">
      <c r="B74" s="181"/>
      <c r="C74" s="181"/>
      <c r="D74" s="28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</row>
    <row r="75" spans="2:17" x14ac:dyDescent="0.2">
      <c r="B75" s="181"/>
      <c r="C75" s="181"/>
      <c r="D75" s="28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</row>
    <row r="76" spans="2:17" x14ac:dyDescent="0.2">
      <c r="B76" s="181"/>
      <c r="C76" s="181"/>
      <c r="D76" s="28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</row>
    <row r="77" spans="2:17" x14ac:dyDescent="0.2">
      <c r="B77" s="181"/>
      <c r="C77" s="181"/>
      <c r="D77" s="28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</row>
    <row r="78" spans="2:17" x14ac:dyDescent="0.2">
      <c r="B78" s="181"/>
      <c r="C78" s="181"/>
      <c r="D78" s="28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</row>
    <row r="79" spans="2:17" x14ac:dyDescent="0.2">
      <c r="B79" s="181"/>
      <c r="C79" s="181"/>
      <c r="D79" s="28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</row>
    <row r="80" spans="2:17" x14ac:dyDescent="0.2">
      <c r="B80" s="181"/>
      <c r="C80" s="181"/>
      <c r="D80" s="28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</row>
    <row r="81" spans="2:17" x14ac:dyDescent="0.2">
      <c r="B81" s="181"/>
      <c r="C81" s="181"/>
      <c r="D81" s="28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</row>
    <row r="82" spans="2:17" x14ac:dyDescent="0.2">
      <c r="B82" s="181"/>
      <c r="C82" s="181"/>
      <c r="D82" s="28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</row>
    <row r="83" spans="2:17" x14ac:dyDescent="0.2">
      <c r="B83" s="181"/>
      <c r="C83" s="181"/>
      <c r="D83" s="28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</row>
    <row r="84" spans="2:17" x14ac:dyDescent="0.2">
      <c r="B84" s="181"/>
      <c r="C84" s="181"/>
      <c r="D84" s="28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</row>
    <row r="85" spans="2:17" x14ac:dyDescent="0.2">
      <c r="B85" s="181"/>
      <c r="C85" s="181"/>
      <c r="D85" s="28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</row>
    <row r="86" spans="2:17" x14ac:dyDescent="0.2">
      <c r="B86" s="181"/>
      <c r="C86" s="181"/>
      <c r="D86" s="28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</row>
    <row r="87" spans="2:17" x14ac:dyDescent="0.2">
      <c r="B87" s="181"/>
      <c r="C87" s="181"/>
      <c r="D87" s="28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</row>
    <row r="88" spans="2:17" x14ac:dyDescent="0.2">
      <c r="B88" s="181"/>
      <c r="C88" s="181"/>
      <c r="D88" s="28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</row>
    <row r="89" spans="2:17" x14ac:dyDescent="0.2">
      <c r="B89" s="181"/>
      <c r="C89" s="181"/>
      <c r="D89" s="28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</row>
    <row r="90" spans="2:17" x14ac:dyDescent="0.2">
      <c r="B90" s="181"/>
      <c r="C90" s="181"/>
      <c r="D90" s="28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</row>
    <row r="91" spans="2:17" x14ac:dyDescent="0.2">
      <c r="B91" s="181"/>
      <c r="C91" s="181"/>
      <c r="D91" s="28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</row>
    <row r="92" spans="2:17" x14ac:dyDescent="0.2">
      <c r="B92" s="181"/>
      <c r="C92" s="181"/>
      <c r="D92" s="28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</row>
    <row r="93" spans="2:17" x14ac:dyDescent="0.2">
      <c r="B93" s="181"/>
      <c r="C93" s="181"/>
      <c r="D93" s="28"/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</row>
    <row r="94" spans="2:17" x14ac:dyDescent="0.2">
      <c r="B94" s="181"/>
      <c r="C94" s="181"/>
      <c r="D94" s="28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</row>
    <row r="95" spans="2:17" x14ac:dyDescent="0.2">
      <c r="B95" s="181"/>
      <c r="C95" s="181"/>
      <c r="D95" s="28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</row>
    <row r="96" spans="2:17" x14ac:dyDescent="0.2">
      <c r="B96" s="181"/>
      <c r="C96" s="181"/>
      <c r="D96" s="28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</row>
    <row r="97" spans="2:17" x14ac:dyDescent="0.2">
      <c r="B97" s="181"/>
      <c r="C97" s="181"/>
      <c r="D97" s="28"/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4"/>
      <c r="Q97" s="214"/>
    </row>
    <row r="98" spans="2:17" x14ac:dyDescent="0.2">
      <c r="B98" s="181"/>
      <c r="C98" s="181"/>
      <c r="D98" s="28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</row>
    <row r="99" spans="2:17" x14ac:dyDescent="0.2">
      <c r="B99" s="181"/>
      <c r="C99" s="181"/>
      <c r="D99" s="28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</row>
    <row r="100" spans="2:17" x14ac:dyDescent="0.2">
      <c r="B100" s="181"/>
      <c r="C100" s="181"/>
      <c r="D100" s="28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</row>
    <row r="101" spans="2:17" x14ac:dyDescent="0.2">
      <c r="B101" s="181"/>
      <c r="C101" s="181"/>
      <c r="D101" s="28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</row>
    <row r="102" spans="2:17" x14ac:dyDescent="0.2">
      <c r="B102" s="181"/>
      <c r="C102" s="181"/>
      <c r="D102" s="28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</row>
    <row r="103" spans="2:17" x14ac:dyDescent="0.2">
      <c r="B103" s="181"/>
      <c r="C103" s="181"/>
      <c r="D103" s="28"/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</row>
    <row r="104" spans="2:17" x14ac:dyDescent="0.2">
      <c r="B104" s="181"/>
      <c r="C104" s="181"/>
      <c r="D104" s="28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</row>
    <row r="105" spans="2:17" x14ac:dyDescent="0.2">
      <c r="B105" s="181"/>
      <c r="C105" s="181"/>
      <c r="D105" s="28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</row>
    <row r="106" spans="2:17" x14ac:dyDescent="0.2">
      <c r="B106" s="181"/>
      <c r="C106" s="181"/>
      <c r="D106" s="28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</row>
    <row r="107" spans="2:17" x14ac:dyDescent="0.2">
      <c r="B107" s="181"/>
      <c r="C107" s="181"/>
      <c r="D107" s="28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</row>
    <row r="108" spans="2:17" x14ac:dyDescent="0.2">
      <c r="B108" s="181"/>
      <c r="C108" s="181"/>
      <c r="D108" s="28"/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</row>
    <row r="109" spans="2:17" x14ac:dyDescent="0.2">
      <c r="B109" s="181"/>
      <c r="C109" s="181"/>
      <c r="D109" s="28"/>
      <c r="E109" s="214"/>
      <c r="F109" s="214"/>
      <c r="G109" s="214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</row>
    <row r="110" spans="2:17" x14ac:dyDescent="0.2">
      <c r="B110" s="181"/>
      <c r="C110" s="181"/>
      <c r="D110" s="28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</row>
    <row r="111" spans="2:17" x14ac:dyDescent="0.2">
      <c r="B111" s="181"/>
      <c r="C111" s="181"/>
      <c r="D111" s="28"/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  <c r="O111" s="214"/>
      <c r="P111" s="214"/>
      <c r="Q111" s="214"/>
    </row>
    <row r="112" spans="2:17" x14ac:dyDescent="0.2">
      <c r="B112" s="181"/>
      <c r="C112" s="181"/>
      <c r="D112" s="28"/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</row>
    <row r="113" spans="2:17" x14ac:dyDescent="0.2">
      <c r="B113" s="181"/>
      <c r="C113" s="181"/>
      <c r="D113" s="28"/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</row>
    <row r="114" spans="2:17" x14ac:dyDescent="0.2">
      <c r="B114" s="181"/>
      <c r="C114" s="181"/>
      <c r="D114" s="28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</row>
    <row r="115" spans="2:17" x14ac:dyDescent="0.2">
      <c r="B115" s="181"/>
      <c r="C115" s="181"/>
      <c r="D115" s="28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</row>
    <row r="116" spans="2:17" x14ac:dyDescent="0.2">
      <c r="B116" s="181"/>
      <c r="C116" s="181"/>
      <c r="D116" s="28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</row>
    <row r="117" spans="2:17" x14ac:dyDescent="0.2">
      <c r="B117" s="181"/>
      <c r="C117" s="181"/>
      <c r="D117" s="28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</row>
    <row r="118" spans="2:17" x14ac:dyDescent="0.2">
      <c r="B118" s="181"/>
      <c r="C118" s="181"/>
      <c r="D118" s="28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</row>
    <row r="119" spans="2:17" x14ac:dyDescent="0.2">
      <c r="B119" s="181"/>
      <c r="C119" s="181"/>
      <c r="D119" s="28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</row>
    <row r="120" spans="2:17" x14ac:dyDescent="0.2">
      <c r="B120" s="181"/>
      <c r="C120" s="181"/>
      <c r="D120" s="28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</row>
    <row r="121" spans="2:17" x14ac:dyDescent="0.2">
      <c r="B121" s="181"/>
      <c r="C121" s="181"/>
      <c r="D121" s="28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</row>
    <row r="122" spans="2:17" x14ac:dyDescent="0.2">
      <c r="B122" s="181"/>
      <c r="C122" s="181"/>
      <c r="D122" s="28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</row>
    <row r="123" spans="2:17" x14ac:dyDescent="0.2">
      <c r="B123" s="181"/>
      <c r="C123" s="181"/>
      <c r="D123" s="28"/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</row>
    <row r="124" spans="2:17" x14ac:dyDescent="0.2">
      <c r="B124" s="181"/>
      <c r="C124" s="181"/>
      <c r="D124" s="28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</row>
    <row r="125" spans="2:17" x14ac:dyDescent="0.2">
      <c r="B125" s="181"/>
      <c r="C125" s="181"/>
      <c r="D125" s="28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</row>
    <row r="126" spans="2:17" x14ac:dyDescent="0.2">
      <c r="B126" s="181"/>
      <c r="C126" s="181"/>
      <c r="D126" s="28"/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</row>
    <row r="127" spans="2:17" x14ac:dyDescent="0.2">
      <c r="B127" s="181"/>
      <c r="C127" s="181"/>
      <c r="D127" s="28"/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</row>
    <row r="128" spans="2:17" x14ac:dyDescent="0.2">
      <c r="B128" s="181"/>
      <c r="C128" s="181"/>
      <c r="D128" s="28"/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</row>
    <row r="129" spans="2:17" x14ac:dyDescent="0.2">
      <c r="B129" s="181"/>
      <c r="C129" s="181"/>
      <c r="D129" s="28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</row>
    <row r="130" spans="2:17" x14ac:dyDescent="0.2">
      <c r="B130" s="181"/>
      <c r="C130" s="181"/>
      <c r="D130" s="28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</row>
    <row r="131" spans="2:17" x14ac:dyDescent="0.2">
      <c r="B131" s="181"/>
      <c r="C131" s="181"/>
      <c r="D131" s="28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</row>
    <row r="132" spans="2:17" x14ac:dyDescent="0.2">
      <c r="B132" s="181"/>
      <c r="C132" s="181"/>
      <c r="D132" s="28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</row>
    <row r="133" spans="2:17" x14ac:dyDescent="0.2">
      <c r="B133" s="181"/>
      <c r="C133" s="181"/>
      <c r="D133" s="28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</row>
    <row r="134" spans="2:17" x14ac:dyDescent="0.2">
      <c r="B134" s="181"/>
      <c r="C134" s="181"/>
      <c r="D134" s="28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</row>
    <row r="135" spans="2:17" x14ac:dyDescent="0.2">
      <c r="B135" s="181"/>
      <c r="C135" s="181"/>
      <c r="D135" s="28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</row>
    <row r="136" spans="2:17" x14ac:dyDescent="0.2">
      <c r="B136" s="181"/>
      <c r="C136" s="181"/>
      <c r="D136" s="28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</row>
    <row r="137" spans="2:17" x14ac:dyDescent="0.2">
      <c r="B137" s="181"/>
      <c r="C137" s="181"/>
      <c r="D137" s="28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</row>
    <row r="138" spans="2:17" x14ac:dyDescent="0.2">
      <c r="B138" s="181"/>
      <c r="C138" s="181"/>
      <c r="D138" s="28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</row>
    <row r="139" spans="2:17" x14ac:dyDescent="0.2">
      <c r="B139" s="181"/>
      <c r="C139" s="181"/>
      <c r="D139" s="28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</row>
    <row r="140" spans="2:17" x14ac:dyDescent="0.2">
      <c r="B140" s="181"/>
      <c r="C140" s="181"/>
      <c r="D140" s="28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</row>
    <row r="141" spans="2:17" x14ac:dyDescent="0.2">
      <c r="B141" s="181"/>
      <c r="C141" s="181"/>
      <c r="D141" s="28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</row>
    <row r="142" spans="2:17" x14ac:dyDescent="0.2">
      <c r="B142" s="181"/>
      <c r="C142" s="181"/>
      <c r="D142" s="28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</row>
    <row r="143" spans="2:17" x14ac:dyDescent="0.2">
      <c r="B143" s="181"/>
      <c r="C143" s="181"/>
      <c r="D143" s="28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</row>
    <row r="144" spans="2:17" x14ac:dyDescent="0.2">
      <c r="B144" s="181"/>
      <c r="C144" s="181"/>
      <c r="D144" s="28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</row>
    <row r="145" spans="2:17" x14ac:dyDescent="0.2">
      <c r="B145" s="181"/>
      <c r="C145" s="181"/>
      <c r="D145" s="28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</row>
    <row r="146" spans="2:17" x14ac:dyDescent="0.2">
      <c r="B146" s="181"/>
      <c r="C146" s="181"/>
      <c r="D146" s="28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</row>
    <row r="147" spans="2:17" x14ac:dyDescent="0.2">
      <c r="B147" s="181"/>
      <c r="C147" s="181"/>
      <c r="D147" s="28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</row>
    <row r="148" spans="2:17" x14ac:dyDescent="0.2">
      <c r="B148" s="181"/>
      <c r="C148" s="181"/>
      <c r="D148" s="28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</row>
    <row r="149" spans="2:17" x14ac:dyDescent="0.2">
      <c r="B149" s="181"/>
      <c r="C149" s="181"/>
      <c r="D149" s="28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</row>
    <row r="150" spans="2:17" x14ac:dyDescent="0.2">
      <c r="B150" s="181"/>
      <c r="C150" s="181"/>
      <c r="D150" s="28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</row>
    <row r="151" spans="2:17" x14ac:dyDescent="0.2">
      <c r="B151" s="181"/>
      <c r="C151" s="181"/>
      <c r="D151" s="28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</row>
    <row r="152" spans="2:17" x14ac:dyDescent="0.2">
      <c r="B152" s="181"/>
      <c r="C152" s="181"/>
      <c r="D152" s="28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</row>
    <row r="153" spans="2:17" x14ac:dyDescent="0.2">
      <c r="B153" s="181"/>
      <c r="C153" s="181"/>
      <c r="D153" s="28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</row>
    <row r="154" spans="2:17" x14ac:dyDescent="0.2">
      <c r="B154" s="181"/>
      <c r="C154" s="181"/>
      <c r="D154" s="28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</row>
    <row r="155" spans="2:17" x14ac:dyDescent="0.2">
      <c r="B155" s="181"/>
      <c r="C155" s="181"/>
      <c r="D155" s="28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</row>
    <row r="156" spans="2:17" x14ac:dyDescent="0.2">
      <c r="B156" s="181"/>
      <c r="C156" s="181"/>
      <c r="D156" s="28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</row>
    <row r="157" spans="2:17" x14ac:dyDescent="0.2">
      <c r="B157" s="181"/>
      <c r="C157" s="181"/>
      <c r="D157" s="28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</row>
    <row r="158" spans="2:17" x14ac:dyDescent="0.2">
      <c r="B158" s="181"/>
      <c r="C158" s="181"/>
      <c r="D158" s="28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</row>
    <row r="159" spans="2:17" x14ac:dyDescent="0.2">
      <c r="B159" s="181"/>
      <c r="C159" s="181"/>
      <c r="D159" s="28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</row>
    <row r="160" spans="2:17" x14ac:dyDescent="0.2">
      <c r="B160" s="181"/>
      <c r="C160" s="181"/>
      <c r="D160" s="28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</row>
    <row r="161" spans="2:17" x14ac:dyDescent="0.2">
      <c r="B161" s="181"/>
      <c r="C161" s="181"/>
      <c r="D161" s="28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</row>
    <row r="162" spans="2:17" x14ac:dyDescent="0.2">
      <c r="B162" s="181"/>
      <c r="C162" s="181"/>
      <c r="D162" s="28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</row>
    <row r="163" spans="2:17" x14ac:dyDescent="0.2">
      <c r="B163" s="181"/>
      <c r="C163" s="181"/>
      <c r="D163" s="28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</row>
    <row r="164" spans="2:17" x14ac:dyDescent="0.2">
      <c r="B164" s="181"/>
      <c r="C164" s="181"/>
      <c r="D164" s="28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</row>
    <row r="165" spans="2:17" x14ac:dyDescent="0.2">
      <c r="B165" s="181"/>
      <c r="C165" s="181"/>
      <c r="D165" s="28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</row>
    <row r="166" spans="2:17" x14ac:dyDescent="0.2">
      <c r="B166" s="181"/>
      <c r="C166" s="181"/>
      <c r="D166" s="28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</row>
    <row r="167" spans="2:17" x14ac:dyDescent="0.2">
      <c r="B167" s="181"/>
      <c r="C167" s="181"/>
      <c r="D167" s="28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</row>
    <row r="168" spans="2:17" x14ac:dyDescent="0.2">
      <c r="B168" s="181"/>
      <c r="C168" s="181"/>
      <c r="D168" s="28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</row>
    <row r="169" spans="2:17" x14ac:dyDescent="0.2">
      <c r="B169" s="181"/>
      <c r="C169" s="181"/>
      <c r="D169" s="28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</row>
    <row r="170" spans="2:17" x14ac:dyDescent="0.2">
      <c r="B170" s="181"/>
      <c r="C170" s="181"/>
      <c r="D170" s="28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</row>
    <row r="171" spans="2:17" x14ac:dyDescent="0.2">
      <c r="B171" s="181"/>
      <c r="C171" s="181"/>
      <c r="D171" s="28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</row>
    <row r="172" spans="2:17" x14ac:dyDescent="0.2">
      <c r="B172" s="181"/>
      <c r="C172" s="181"/>
      <c r="D172" s="28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</row>
    <row r="173" spans="2:17" x14ac:dyDescent="0.2">
      <c r="B173" s="181"/>
      <c r="C173" s="181"/>
      <c r="D173" s="28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</row>
    <row r="174" spans="2:17" x14ac:dyDescent="0.2">
      <c r="B174" s="181"/>
      <c r="C174" s="181"/>
      <c r="D174" s="28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</row>
    <row r="175" spans="2:17" x14ac:dyDescent="0.2">
      <c r="B175" s="181"/>
      <c r="C175" s="181"/>
      <c r="D175" s="28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</row>
    <row r="176" spans="2:17" x14ac:dyDescent="0.2">
      <c r="B176" s="181"/>
      <c r="C176" s="181"/>
      <c r="D176" s="28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</row>
    <row r="177" spans="2:17" x14ac:dyDescent="0.2">
      <c r="B177" s="181"/>
      <c r="C177" s="181"/>
      <c r="D177" s="28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</row>
    <row r="178" spans="2:17" x14ac:dyDescent="0.2">
      <c r="B178" s="181"/>
      <c r="C178" s="181"/>
      <c r="D178" s="28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</row>
    <row r="179" spans="2:17" x14ac:dyDescent="0.2">
      <c r="B179" s="181"/>
      <c r="C179" s="181"/>
      <c r="D179" s="28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</row>
    <row r="180" spans="2:17" x14ac:dyDescent="0.2">
      <c r="B180" s="181"/>
      <c r="C180" s="181"/>
      <c r="D180" s="28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</row>
    <row r="181" spans="2:17" x14ac:dyDescent="0.2">
      <c r="B181" s="181"/>
      <c r="C181" s="181"/>
      <c r="D181" s="28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</row>
    <row r="182" spans="2:17" x14ac:dyDescent="0.2">
      <c r="B182" s="181"/>
      <c r="C182" s="181"/>
      <c r="D182" s="28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</row>
    <row r="183" spans="2:17" x14ac:dyDescent="0.2">
      <c r="B183" s="181"/>
      <c r="C183" s="181"/>
      <c r="D183" s="28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</row>
    <row r="184" spans="2:17" x14ac:dyDescent="0.2">
      <c r="B184" s="181"/>
      <c r="C184" s="181"/>
      <c r="D184" s="28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</row>
    <row r="185" spans="2:17" x14ac:dyDescent="0.2">
      <c r="B185" s="181"/>
      <c r="C185" s="181"/>
      <c r="D185" s="28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</row>
    <row r="186" spans="2:17" x14ac:dyDescent="0.2">
      <c r="B186" s="181"/>
      <c r="C186" s="181"/>
      <c r="D186" s="28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</row>
    <row r="187" spans="2:17" x14ac:dyDescent="0.2">
      <c r="B187" s="181"/>
      <c r="C187" s="181"/>
      <c r="D187" s="28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</row>
    <row r="188" spans="2:17" x14ac:dyDescent="0.2">
      <c r="B188" s="181"/>
      <c r="C188" s="181"/>
      <c r="D188" s="28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</row>
    <row r="189" spans="2:17" x14ac:dyDescent="0.2">
      <c r="B189" s="181"/>
      <c r="C189" s="181"/>
      <c r="D189" s="28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</row>
    <row r="190" spans="2:17" x14ac:dyDescent="0.2">
      <c r="B190" s="181"/>
      <c r="C190" s="181"/>
      <c r="D190" s="28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</row>
    <row r="191" spans="2:17" x14ac:dyDescent="0.2">
      <c r="B191" s="181"/>
      <c r="C191" s="181"/>
      <c r="D191" s="28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</row>
    <row r="192" spans="2:17" x14ac:dyDescent="0.2">
      <c r="B192" s="181"/>
      <c r="C192" s="181"/>
      <c r="D192" s="28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</row>
    <row r="193" spans="2:17" x14ac:dyDescent="0.2">
      <c r="B193" s="181"/>
      <c r="C193" s="181"/>
      <c r="D193" s="28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</row>
    <row r="194" spans="2:17" x14ac:dyDescent="0.2">
      <c r="B194" s="181"/>
      <c r="C194" s="181"/>
      <c r="D194" s="28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</row>
    <row r="195" spans="2:17" x14ac:dyDescent="0.2">
      <c r="B195" s="181"/>
      <c r="C195" s="181"/>
      <c r="D195" s="28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</row>
    <row r="196" spans="2:17" x14ac:dyDescent="0.2">
      <c r="B196" s="181"/>
      <c r="C196" s="181"/>
      <c r="D196" s="28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</row>
    <row r="197" spans="2:17" x14ac:dyDescent="0.2">
      <c r="B197" s="181"/>
      <c r="C197" s="181"/>
      <c r="D197" s="28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</row>
    <row r="198" spans="2:17" x14ac:dyDescent="0.2">
      <c r="B198" s="181"/>
      <c r="C198" s="181"/>
      <c r="D198" s="28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</row>
    <row r="199" spans="2:17" x14ac:dyDescent="0.2">
      <c r="B199" s="181"/>
      <c r="C199" s="181"/>
      <c r="D199" s="28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</row>
    <row r="200" spans="2:17" x14ac:dyDescent="0.2">
      <c r="B200" s="181"/>
      <c r="C200" s="181"/>
      <c r="D200" s="28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</row>
    <row r="201" spans="2:17" x14ac:dyDescent="0.2">
      <c r="B201" s="181"/>
      <c r="C201" s="181"/>
      <c r="D201" s="28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</row>
    <row r="202" spans="2:17" x14ac:dyDescent="0.2">
      <c r="B202" s="181"/>
      <c r="C202" s="181"/>
      <c r="D202" s="28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</row>
    <row r="203" spans="2:17" x14ac:dyDescent="0.2">
      <c r="B203" s="181"/>
      <c r="C203" s="181"/>
      <c r="D203" s="28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</row>
    <row r="204" spans="2:17" x14ac:dyDescent="0.2">
      <c r="B204" s="181"/>
      <c r="C204" s="181"/>
      <c r="D204" s="28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</row>
    <row r="205" spans="2:17" x14ac:dyDescent="0.2">
      <c r="B205" s="181"/>
      <c r="C205" s="181"/>
      <c r="D205" s="28"/>
      <c r="E205" s="214"/>
      <c r="F205" s="214"/>
      <c r="G205" s="214"/>
      <c r="H205" s="214"/>
      <c r="I205" s="214"/>
      <c r="J205" s="214"/>
      <c r="K205" s="214"/>
      <c r="L205" s="214"/>
      <c r="M205" s="214"/>
      <c r="N205" s="214"/>
      <c r="O205" s="214"/>
      <c r="P205" s="214"/>
      <c r="Q205" s="214"/>
    </row>
    <row r="206" spans="2:17" x14ac:dyDescent="0.2">
      <c r="B206" s="181"/>
      <c r="C206" s="181"/>
      <c r="D206" s="28"/>
      <c r="E206" s="214"/>
      <c r="F206" s="214"/>
      <c r="G206" s="214"/>
      <c r="H206" s="214"/>
      <c r="I206" s="214"/>
      <c r="J206" s="214"/>
      <c r="K206" s="214"/>
      <c r="L206" s="214"/>
      <c r="M206" s="214"/>
      <c r="N206" s="214"/>
      <c r="O206" s="214"/>
      <c r="P206" s="214"/>
      <c r="Q206" s="214"/>
    </row>
    <row r="207" spans="2:17" x14ac:dyDescent="0.2">
      <c r="B207" s="181"/>
      <c r="C207" s="181"/>
      <c r="D207" s="28"/>
      <c r="E207" s="214"/>
      <c r="F207" s="214"/>
      <c r="G207" s="214"/>
      <c r="H207" s="214"/>
      <c r="I207" s="214"/>
      <c r="J207" s="214"/>
      <c r="K207" s="214"/>
      <c r="L207" s="214"/>
      <c r="M207" s="214"/>
      <c r="N207" s="214"/>
      <c r="O207" s="214"/>
      <c r="P207" s="214"/>
      <c r="Q207" s="214"/>
    </row>
    <row r="208" spans="2:17" x14ac:dyDescent="0.2">
      <c r="B208" s="181"/>
      <c r="C208" s="181"/>
      <c r="D208" s="28"/>
      <c r="E208" s="214"/>
      <c r="F208" s="214"/>
      <c r="G208" s="214"/>
      <c r="H208" s="214"/>
      <c r="I208" s="214"/>
      <c r="J208" s="214"/>
      <c r="K208" s="214"/>
      <c r="L208" s="214"/>
      <c r="M208" s="214"/>
      <c r="N208" s="214"/>
      <c r="O208" s="214"/>
      <c r="P208" s="214"/>
      <c r="Q208" s="214"/>
    </row>
    <row r="209" spans="2:17" x14ac:dyDescent="0.2">
      <c r="B209" s="181"/>
      <c r="C209" s="181"/>
      <c r="D209" s="28"/>
      <c r="E209" s="214"/>
      <c r="F209" s="214"/>
      <c r="G209" s="214"/>
      <c r="H209" s="214"/>
      <c r="I209" s="214"/>
      <c r="J209" s="214"/>
      <c r="K209" s="214"/>
      <c r="L209" s="214"/>
      <c r="M209" s="214"/>
      <c r="N209" s="214"/>
      <c r="O209" s="214"/>
      <c r="P209" s="214"/>
      <c r="Q209" s="214"/>
    </row>
    <row r="210" spans="2:17" x14ac:dyDescent="0.2">
      <c r="B210" s="181"/>
      <c r="C210" s="181"/>
      <c r="D210" s="28"/>
      <c r="E210" s="214"/>
      <c r="F210" s="214"/>
      <c r="G210" s="214"/>
      <c r="H210" s="214"/>
      <c r="I210" s="214"/>
      <c r="J210" s="214"/>
      <c r="K210" s="214"/>
      <c r="L210" s="214"/>
      <c r="M210" s="214"/>
      <c r="N210" s="214"/>
      <c r="O210" s="214"/>
      <c r="P210" s="214"/>
      <c r="Q210" s="214"/>
    </row>
    <row r="211" spans="2:17" x14ac:dyDescent="0.2">
      <c r="B211" s="181"/>
      <c r="C211" s="181"/>
      <c r="D211" s="28"/>
      <c r="E211" s="214"/>
      <c r="F211" s="214"/>
      <c r="G211" s="214"/>
      <c r="H211" s="214"/>
      <c r="I211" s="214"/>
      <c r="J211" s="214"/>
      <c r="K211" s="214"/>
      <c r="L211" s="214"/>
      <c r="M211" s="214"/>
      <c r="N211" s="214"/>
      <c r="O211" s="214"/>
      <c r="P211" s="214"/>
      <c r="Q211" s="214"/>
    </row>
    <row r="212" spans="2:17" x14ac:dyDescent="0.2">
      <c r="B212" s="181"/>
      <c r="C212" s="181"/>
      <c r="D212" s="28"/>
      <c r="E212" s="214"/>
      <c r="F212" s="214"/>
      <c r="G212" s="214"/>
      <c r="H212" s="214"/>
      <c r="I212" s="214"/>
      <c r="J212" s="214"/>
      <c r="K212" s="214"/>
      <c r="L212" s="214"/>
      <c r="M212" s="214"/>
      <c r="N212" s="214"/>
      <c r="O212" s="214"/>
      <c r="P212" s="214"/>
      <c r="Q212" s="214"/>
    </row>
    <row r="213" spans="2:17" x14ac:dyDescent="0.2">
      <c r="B213" s="181"/>
      <c r="C213" s="181"/>
      <c r="D213" s="28"/>
      <c r="E213" s="214"/>
      <c r="F213" s="214"/>
      <c r="G213" s="214"/>
      <c r="H213" s="214"/>
      <c r="I213" s="214"/>
      <c r="J213" s="214"/>
      <c r="K213" s="214"/>
      <c r="L213" s="214"/>
      <c r="M213" s="214"/>
      <c r="N213" s="214"/>
      <c r="O213" s="214"/>
      <c r="P213" s="214"/>
      <c r="Q213" s="214"/>
    </row>
    <row r="214" spans="2:17" x14ac:dyDescent="0.2">
      <c r="B214" s="181"/>
      <c r="C214" s="181"/>
      <c r="D214" s="28"/>
      <c r="E214" s="214"/>
      <c r="F214" s="214"/>
      <c r="G214" s="214"/>
      <c r="H214" s="214"/>
      <c r="I214" s="214"/>
      <c r="J214" s="214"/>
      <c r="K214" s="214"/>
      <c r="L214" s="214"/>
      <c r="M214" s="214"/>
      <c r="N214" s="214"/>
      <c r="O214" s="214"/>
      <c r="P214" s="214"/>
      <c r="Q214" s="214"/>
    </row>
    <row r="215" spans="2:17" x14ac:dyDescent="0.2">
      <c r="B215" s="181"/>
      <c r="C215" s="181"/>
      <c r="D215" s="28"/>
      <c r="E215" s="214"/>
      <c r="F215" s="214"/>
      <c r="G215" s="214"/>
      <c r="H215" s="214"/>
      <c r="I215" s="214"/>
      <c r="J215" s="214"/>
      <c r="K215" s="214"/>
      <c r="L215" s="214"/>
      <c r="M215" s="214"/>
      <c r="N215" s="214"/>
      <c r="O215" s="214"/>
      <c r="P215" s="214"/>
      <c r="Q215" s="214"/>
    </row>
    <row r="216" spans="2:17" x14ac:dyDescent="0.2">
      <c r="B216" s="181"/>
      <c r="C216" s="181"/>
      <c r="D216" s="28"/>
      <c r="E216" s="214"/>
      <c r="F216" s="214"/>
      <c r="G216" s="214"/>
      <c r="H216" s="214"/>
      <c r="I216" s="214"/>
      <c r="J216" s="214"/>
      <c r="K216" s="214"/>
      <c r="L216" s="214"/>
      <c r="M216" s="214"/>
      <c r="N216" s="214"/>
      <c r="O216" s="214"/>
      <c r="P216" s="214"/>
      <c r="Q216" s="214"/>
    </row>
    <row r="217" spans="2:17" x14ac:dyDescent="0.2">
      <c r="B217" s="181"/>
      <c r="C217" s="181"/>
      <c r="D217" s="28"/>
      <c r="E217" s="214"/>
      <c r="F217" s="214"/>
      <c r="G217" s="214"/>
      <c r="H217" s="214"/>
      <c r="I217" s="214"/>
      <c r="J217" s="214"/>
      <c r="K217" s="214"/>
      <c r="L217" s="214"/>
      <c r="M217" s="214"/>
      <c r="N217" s="214"/>
      <c r="O217" s="214"/>
      <c r="P217" s="214"/>
      <c r="Q217" s="214"/>
    </row>
    <row r="218" spans="2:17" x14ac:dyDescent="0.2">
      <c r="B218" s="181"/>
      <c r="C218" s="181"/>
      <c r="D218" s="28"/>
      <c r="E218" s="214"/>
      <c r="F218" s="214"/>
      <c r="G218" s="214"/>
      <c r="H218" s="214"/>
      <c r="I218" s="214"/>
      <c r="J218" s="214"/>
      <c r="K218" s="214"/>
      <c r="L218" s="214"/>
      <c r="M218" s="214"/>
      <c r="N218" s="214"/>
      <c r="O218" s="214"/>
      <c r="P218" s="214"/>
      <c r="Q218" s="214"/>
    </row>
    <row r="219" spans="2:17" x14ac:dyDescent="0.2">
      <c r="B219" s="181"/>
      <c r="C219" s="181"/>
      <c r="D219" s="28"/>
      <c r="E219" s="214"/>
      <c r="F219" s="214"/>
      <c r="G219" s="214"/>
      <c r="H219" s="214"/>
      <c r="I219" s="214"/>
      <c r="J219" s="214"/>
      <c r="K219" s="214"/>
      <c r="L219" s="214"/>
      <c r="M219" s="214"/>
      <c r="N219" s="214"/>
      <c r="O219" s="214"/>
      <c r="P219" s="214"/>
      <c r="Q219" s="214"/>
    </row>
    <row r="220" spans="2:17" x14ac:dyDescent="0.2">
      <c r="B220" s="181"/>
      <c r="C220" s="181"/>
      <c r="D220" s="28"/>
      <c r="E220" s="214"/>
      <c r="F220" s="214"/>
      <c r="G220" s="214"/>
      <c r="H220" s="214"/>
      <c r="I220" s="214"/>
      <c r="J220" s="214"/>
      <c r="K220" s="214"/>
      <c r="L220" s="214"/>
      <c r="M220" s="214"/>
      <c r="N220" s="214"/>
      <c r="O220" s="214"/>
      <c r="P220" s="214"/>
      <c r="Q220" s="214"/>
    </row>
    <row r="221" spans="2:17" x14ac:dyDescent="0.2">
      <c r="B221" s="181"/>
      <c r="C221" s="181"/>
      <c r="D221" s="28"/>
      <c r="E221" s="214"/>
      <c r="F221" s="214"/>
      <c r="G221" s="214"/>
      <c r="H221" s="214"/>
      <c r="I221" s="214"/>
      <c r="J221" s="214"/>
      <c r="K221" s="214"/>
      <c r="L221" s="214"/>
      <c r="M221" s="214"/>
      <c r="N221" s="214"/>
      <c r="O221" s="214"/>
      <c r="P221" s="214"/>
      <c r="Q221" s="214"/>
    </row>
    <row r="222" spans="2:17" x14ac:dyDescent="0.2">
      <c r="B222" s="181"/>
      <c r="C222" s="181"/>
      <c r="D222" s="28"/>
      <c r="E222" s="214"/>
      <c r="F222" s="214"/>
      <c r="G222" s="214"/>
      <c r="H222" s="214"/>
      <c r="I222" s="214"/>
      <c r="J222" s="214"/>
      <c r="K222" s="214"/>
      <c r="L222" s="214"/>
      <c r="M222" s="214"/>
      <c r="N222" s="214"/>
      <c r="O222" s="214"/>
      <c r="P222" s="214"/>
      <c r="Q222" s="214"/>
    </row>
    <row r="223" spans="2:17" x14ac:dyDescent="0.2">
      <c r="B223" s="181"/>
      <c r="C223" s="181"/>
      <c r="D223" s="28"/>
      <c r="E223" s="214"/>
      <c r="F223" s="214"/>
      <c r="G223" s="214"/>
      <c r="H223" s="214"/>
      <c r="I223" s="214"/>
      <c r="J223" s="214"/>
      <c r="K223" s="214"/>
      <c r="L223" s="214"/>
      <c r="M223" s="214"/>
      <c r="N223" s="214"/>
      <c r="O223" s="214"/>
      <c r="P223" s="214"/>
      <c r="Q223" s="214"/>
    </row>
    <row r="224" spans="2:17" x14ac:dyDescent="0.2">
      <c r="B224" s="181"/>
      <c r="C224" s="181"/>
      <c r="D224" s="28"/>
      <c r="E224" s="214"/>
      <c r="F224" s="214"/>
      <c r="G224" s="214"/>
      <c r="H224" s="214"/>
      <c r="I224" s="214"/>
      <c r="J224" s="214"/>
      <c r="K224" s="214"/>
      <c r="L224" s="214"/>
      <c r="M224" s="214"/>
      <c r="N224" s="214"/>
      <c r="O224" s="214"/>
      <c r="P224" s="214"/>
      <c r="Q224" s="214"/>
    </row>
    <row r="225" spans="2:17" x14ac:dyDescent="0.2">
      <c r="B225" s="181"/>
      <c r="C225" s="181"/>
      <c r="D225" s="28"/>
      <c r="E225" s="214"/>
      <c r="F225" s="214"/>
      <c r="G225" s="214"/>
      <c r="H225" s="214"/>
      <c r="I225" s="214"/>
      <c r="J225" s="214"/>
      <c r="K225" s="214"/>
      <c r="L225" s="214"/>
      <c r="M225" s="214"/>
      <c r="N225" s="214"/>
      <c r="O225" s="214"/>
      <c r="P225" s="214"/>
      <c r="Q225" s="214"/>
    </row>
    <row r="226" spans="2:17" x14ac:dyDescent="0.2">
      <c r="B226" s="181"/>
      <c r="C226" s="181"/>
      <c r="D226" s="28"/>
      <c r="E226" s="214"/>
      <c r="F226" s="214"/>
      <c r="G226" s="214"/>
      <c r="H226" s="214"/>
      <c r="I226" s="214"/>
      <c r="J226" s="214"/>
      <c r="K226" s="214"/>
      <c r="L226" s="214"/>
      <c r="M226" s="214"/>
      <c r="N226" s="214"/>
      <c r="O226" s="214"/>
      <c r="P226" s="214"/>
      <c r="Q226" s="214"/>
    </row>
    <row r="227" spans="2:17" x14ac:dyDescent="0.2">
      <c r="B227" s="181"/>
      <c r="C227" s="181"/>
      <c r="D227" s="28"/>
      <c r="E227" s="214"/>
      <c r="F227" s="214"/>
      <c r="G227" s="214"/>
      <c r="H227" s="214"/>
      <c r="I227" s="214"/>
      <c r="J227" s="214"/>
      <c r="K227" s="214"/>
      <c r="L227" s="214"/>
      <c r="M227" s="214"/>
      <c r="N227" s="214"/>
      <c r="O227" s="214"/>
      <c r="P227" s="214"/>
      <c r="Q227" s="214"/>
    </row>
    <row r="228" spans="2:17" x14ac:dyDescent="0.2">
      <c r="B228" s="181"/>
      <c r="C228" s="181"/>
      <c r="D228" s="28"/>
      <c r="E228" s="214"/>
      <c r="F228" s="214"/>
      <c r="G228" s="214"/>
      <c r="H228" s="214"/>
      <c r="I228" s="214"/>
      <c r="J228" s="214"/>
      <c r="K228" s="214"/>
      <c r="L228" s="214"/>
      <c r="M228" s="214"/>
      <c r="N228" s="214"/>
      <c r="O228" s="214"/>
      <c r="P228" s="214"/>
      <c r="Q228" s="214"/>
    </row>
    <row r="229" spans="2:17" x14ac:dyDescent="0.2">
      <c r="B229" s="181"/>
      <c r="C229" s="181"/>
      <c r="D229" s="28"/>
      <c r="E229" s="214"/>
      <c r="F229" s="214"/>
      <c r="G229" s="214"/>
      <c r="H229" s="214"/>
      <c r="I229" s="214"/>
      <c r="J229" s="214"/>
      <c r="K229" s="214"/>
      <c r="L229" s="214"/>
      <c r="M229" s="214"/>
      <c r="N229" s="214"/>
      <c r="O229" s="214"/>
      <c r="P229" s="214"/>
      <c r="Q229" s="214"/>
    </row>
    <row r="230" spans="2:17" x14ac:dyDescent="0.2">
      <c r="B230" s="181"/>
      <c r="C230" s="181"/>
      <c r="D230" s="28"/>
      <c r="E230" s="214"/>
      <c r="F230" s="214"/>
      <c r="G230" s="214"/>
      <c r="H230" s="214"/>
      <c r="I230" s="214"/>
      <c r="J230" s="214"/>
      <c r="K230" s="214"/>
      <c r="L230" s="214"/>
      <c r="M230" s="214"/>
      <c r="N230" s="214"/>
      <c r="O230" s="214"/>
      <c r="P230" s="214"/>
      <c r="Q230" s="214"/>
    </row>
    <row r="231" spans="2:17" x14ac:dyDescent="0.2">
      <c r="B231" s="181"/>
      <c r="C231" s="181"/>
      <c r="D231" s="28"/>
      <c r="E231" s="214"/>
      <c r="F231" s="214"/>
      <c r="G231" s="214"/>
      <c r="H231" s="214"/>
      <c r="I231" s="214"/>
      <c r="J231" s="214"/>
      <c r="K231" s="214"/>
      <c r="L231" s="214"/>
      <c r="M231" s="214"/>
      <c r="N231" s="214"/>
      <c r="O231" s="214"/>
      <c r="P231" s="214"/>
      <c r="Q231" s="214"/>
    </row>
    <row r="232" spans="2:17" x14ac:dyDescent="0.2">
      <c r="B232" s="181"/>
      <c r="C232" s="181"/>
      <c r="D232" s="28"/>
      <c r="E232" s="214"/>
      <c r="F232" s="214"/>
      <c r="G232" s="214"/>
      <c r="H232" s="214"/>
      <c r="I232" s="214"/>
      <c r="J232" s="214"/>
      <c r="K232" s="214"/>
      <c r="L232" s="214"/>
      <c r="M232" s="214"/>
      <c r="N232" s="214"/>
      <c r="O232" s="214"/>
      <c r="P232" s="214"/>
      <c r="Q232" s="214"/>
    </row>
    <row r="233" spans="2:17" x14ac:dyDescent="0.2">
      <c r="B233" s="181"/>
      <c r="C233" s="181"/>
      <c r="D233" s="28"/>
      <c r="E233" s="214"/>
      <c r="F233" s="214"/>
      <c r="G233" s="214"/>
      <c r="H233" s="214"/>
      <c r="I233" s="214"/>
      <c r="J233" s="214"/>
      <c r="K233" s="214"/>
      <c r="L233" s="214"/>
      <c r="M233" s="214"/>
      <c r="N233" s="214"/>
      <c r="O233" s="214"/>
      <c r="P233" s="214"/>
      <c r="Q233" s="214"/>
    </row>
    <row r="234" spans="2:17" x14ac:dyDescent="0.2">
      <c r="B234" s="181"/>
      <c r="C234" s="181"/>
      <c r="D234" s="28"/>
      <c r="E234" s="214"/>
      <c r="F234" s="214"/>
      <c r="G234" s="214"/>
      <c r="H234" s="214"/>
      <c r="I234" s="214"/>
      <c r="J234" s="214"/>
      <c r="K234" s="214"/>
      <c r="L234" s="214"/>
      <c r="M234" s="214"/>
      <c r="N234" s="214"/>
      <c r="O234" s="214"/>
      <c r="P234" s="214"/>
      <c r="Q234" s="214"/>
    </row>
    <row r="235" spans="2:17" x14ac:dyDescent="0.2">
      <c r="B235" s="181"/>
      <c r="C235" s="181"/>
      <c r="D235" s="28"/>
      <c r="E235" s="214"/>
      <c r="F235" s="214"/>
      <c r="G235" s="214"/>
      <c r="H235" s="214"/>
      <c r="I235" s="214"/>
      <c r="J235" s="214"/>
      <c r="K235" s="214"/>
      <c r="L235" s="214"/>
      <c r="M235" s="214"/>
      <c r="N235" s="214"/>
      <c r="O235" s="214"/>
      <c r="P235" s="214"/>
      <c r="Q235" s="214"/>
    </row>
    <row r="236" spans="2:17" x14ac:dyDescent="0.2">
      <c r="B236" s="181"/>
      <c r="C236" s="181"/>
      <c r="D236" s="28"/>
      <c r="E236" s="214"/>
      <c r="F236" s="214"/>
      <c r="G236" s="214"/>
      <c r="H236" s="214"/>
      <c r="I236" s="214"/>
      <c r="J236" s="214"/>
      <c r="K236" s="214"/>
      <c r="L236" s="214"/>
      <c r="M236" s="214"/>
      <c r="N236" s="214"/>
      <c r="O236" s="214"/>
      <c r="P236" s="214"/>
      <c r="Q236" s="214"/>
    </row>
    <row r="237" spans="2:17" x14ac:dyDescent="0.2">
      <c r="B237" s="181"/>
      <c r="C237" s="181"/>
      <c r="D237" s="28"/>
      <c r="E237" s="214"/>
      <c r="F237" s="214"/>
      <c r="G237" s="214"/>
      <c r="H237" s="214"/>
      <c r="I237" s="214"/>
      <c r="J237" s="214"/>
      <c r="K237" s="214"/>
      <c r="L237" s="214"/>
      <c r="M237" s="214"/>
      <c r="N237" s="214"/>
      <c r="O237" s="214"/>
      <c r="P237" s="214"/>
      <c r="Q237" s="214"/>
    </row>
    <row r="238" spans="2:17" x14ac:dyDescent="0.2">
      <c r="B238" s="181"/>
      <c r="C238" s="181"/>
      <c r="D238" s="28"/>
      <c r="E238" s="214"/>
      <c r="F238" s="214"/>
      <c r="G238" s="214"/>
      <c r="H238" s="214"/>
      <c r="I238" s="214"/>
      <c r="J238" s="214"/>
      <c r="K238" s="214"/>
      <c r="L238" s="214"/>
      <c r="M238" s="214"/>
      <c r="N238" s="214"/>
      <c r="O238" s="214"/>
      <c r="P238" s="214"/>
      <c r="Q238" s="214"/>
    </row>
    <row r="239" spans="2:17" x14ac:dyDescent="0.2">
      <c r="B239" s="181"/>
      <c r="C239" s="181"/>
      <c r="D239" s="28"/>
      <c r="E239" s="214"/>
      <c r="F239" s="214"/>
      <c r="G239" s="214"/>
      <c r="H239" s="214"/>
      <c r="I239" s="214"/>
      <c r="J239" s="214"/>
      <c r="K239" s="214"/>
      <c r="L239" s="214"/>
      <c r="M239" s="214"/>
      <c r="N239" s="214"/>
      <c r="O239" s="214"/>
      <c r="P239" s="214"/>
      <c r="Q239" s="214"/>
    </row>
    <row r="240" spans="2:17" x14ac:dyDescent="0.2">
      <c r="B240" s="181"/>
      <c r="C240" s="181"/>
      <c r="D240" s="28"/>
      <c r="E240" s="214"/>
      <c r="F240" s="214"/>
      <c r="G240" s="214"/>
      <c r="H240" s="214"/>
      <c r="I240" s="214"/>
      <c r="J240" s="214"/>
      <c r="K240" s="214"/>
      <c r="L240" s="214"/>
      <c r="M240" s="214"/>
      <c r="N240" s="214"/>
      <c r="O240" s="214"/>
      <c r="P240" s="214"/>
      <c r="Q240" s="214"/>
    </row>
    <row r="241" spans="2:17" x14ac:dyDescent="0.2">
      <c r="B241" s="181"/>
      <c r="C241" s="181"/>
      <c r="D241" s="28"/>
      <c r="E241" s="214"/>
      <c r="F241" s="214"/>
      <c r="G241" s="214"/>
      <c r="H241" s="214"/>
      <c r="I241" s="214"/>
      <c r="J241" s="214"/>
      <c r="K241" s="214"/>
      <c r="L241" s="214"/>
      <c r="M241" s="214"/>
      <c r="N241" s="214"/>
      <c r="O241" s="214"/>
      <c r="P241" s="214"/>
      <c r="Q241" s="214"/>
    </row>
    <row r="242" spans="2:17" x14ac:dyDescent="0.2">
      <c r="B242" s="181"/>
      <c r="C242" s="181"/>
      <c r="D242" s="28"/>
      <c r="E242" s="214"/>
      <c r="F242" s="214"/>
      <c r="G242" s="214"/>
      <c r="H242" s="214"/>
      <c r="I242" s="214"/>
      <c r="J242" s="214"/>
      <c r="K242" s="214"/>
      <c r="L242" s="214"/>
      <c r="M242" s="214"/>
      <c r="N242" s="214"/>
      <c r="O242" s="214"/>
      <c r="P242" s="214"/>
      <c r="Q242" s="214"/>
    </row>
    <row r="243" spans="2:17" x14ac:dyDescent="0.2">
      <c r="B243" s="181"/>
      <c r="C243" s="181"/>
      <c r="D243" s="28"/>
      <c r="E243" s="214"/>
      <c r="F243" s="214"/>
      <c r="G243" s="214"/>
      <c r="H243" s="214"/>
      <c r="I243" s="214"/>
      <c r="J243" s="214"/>
      <c r="K243" s="214"/>
      <c r="L243" s="214"/>
      <c r="M243" s="214"/>
      <c r="N243" s="214"/>
      <c r="O243" s="214"/>
      <c r="P243" s="214"/>
      <c r="Q243" s="214"/>
    </row>
    <row r="244" spans="2:17" x14ac:dyDescent="0.2">
      <c r="B244" s="181"/>
      <c r="C244" s="181"/>
      <c r="D244" s="28"/>
      <c r="E244" s="214"/>
      <c r="F244" s="214"/>
      <c r="G244" s="214"/>
      <c r="H244" s="214"/>
      <c r="I244" s="214"/>
      <c r="J244" s="214"/>
      <c r="K244" s="214"/>
      <c r="L244" s="214"/>
      <c r="M244" s="214"/>
      <c r="N244" s="214"/>
      <c r="O244" s="214"/>
      <c r="P244" s="214"/>
      <c r="Q244" s="214"/>
    </row>
    <row r="245" spans="2:17" x14ac:dyDescent="0.2">
      <c r="B245" s="181"/>
      <c r="C245" s="181"/>
      <c r="D245" s="28"/>
      <c r="E245" s="214"/>
      <c r="F245" s="214"/>
      <c r="G245" s="214"/>
      <c r="H245" s="214"/>
      <c r="I245" s="214"/>
      <c r="J245" s="214"/>
      <c r="K245" s="214"/>
      <c r="L245" s="214"/>
      <c r="M245" s="214"/>
      <c r="N245" s="214"/>
      <c r="O245" s="214"/>
      <c r="P245" s="214"/>
      <c r="Q245" s="214"/>
    </row>
  </sheetData>
  <mergeCells count="2">
    <mergeCell ref="A2:D2"/>
    <mergeCell ref="A3:D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C4" sqref="C4"/>
    </sheetView>
  </sheetViews>
  <sheetFormatPr defaultColWidth="9.140625" defaultRowHeight="12.75" outlineLevelRow="1" x14ac:dyDescent="0.2"/>
  <cols>
    <col min="1" max="1" width="66" style="221" bestFit="1" customWidth="1"/>
    <col min="2" max="2" width="17.7109375" style="192" customWidth="1"/>
    <col min="3" max="3" width="17.85546875" style="192" customWidth="1"/>
    <col min="4" max="4" width="11.42578125" style="35" bestFit="1" customWidth="1"/>
    <col min="5" max="16384" width="9.140625" style="221"/>
  </cols>
  <sheetData>
    <row r="2" spans="1:19" ht="18.75" x14ac:dyDescent="0.3">
      <c r="A2" s="4" t="s">
        <v>305</v>
      </c>
      <c r="B2" s="3"/>
      <c r="C2" s="3"/>
      <c r="D2" s="3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ht="18.75" x14ac:dyDescent="0.3">
      <c r="A3" s="1" t="s">
        <v>306</v>
      </c>
      <c r="B3" s="1"/>
      <c r="C3" s="1"/>
      <c r="D3" s="1"/>
    </row>
    <row r="4" spans="1:19" x14ac:dyDescent="0.2">
      <c r="B4" s="181"/>
      <c r="C4" s="181"/>
      <c r="D4" s="28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</row>
    <row r="5" spans="1:19" s="236" customFormat="1" x14ac:dyDescent="0.2">
      <c r="A5" s="191"/>
      <c r="B5" s="223"/>
      <c r="C5" s="223"/>
      <c r="D5" s="236" t="s">
        <v>307</v>
      </c>
    </row>
    <row r="6" spans="1:19" s="37" customFormat="1" x14ac:dyDescent="0.2">
      <c r="A6" s="78"/>
      <c r="B6" s="7" t="s">
        <v>52</v>
      </c>
      <c r="C6" s="7" t="s">
        <v>69</v>
      </c>
      <c r="D6" s="101" t="s">
        <v>181</v>
      </c>
    </row>
    <row r="7" spans="1:19" s="132" customFormat="1" ht="15.75" x14ac:dyDescent="0.2">
      <c r="A7" s="34" t="s">
        <v>213</v>
      </c>
      <c r="B7" s="119">
        <f>SUM(B8:B18)</f>
        <v>92.520304032729996</v>
      </c>
      <c r="C7" s="119">
        <f>SUM(C8:C18)</f>
        <v>2514.3595384780501</v>
      </c>
      <c r="D7" s="98">
        <f>SUM(D8:D18)</f>
        <v>1.0000010000000001</v>
      </c>
    </row>
    <row r="8" spans="1:19" s="239" customFormat="1" x14ac:dyDescent="0.2">
      <c r="A8" s="177" t="s">
        <v>201</v>
      </c>
      <c r="B8" s="166">
        <v>1.2590719110000001E-2</v>
      </c>
      <c r="C8" s="166">
        <v>0.34216915966</v>
      </c>
      <c r="D8" s="246">
        <v>1.36E-4</v>
      </c>
    </row>
    <row r="9" spans="1:19" s="239" customFormat="1" x14ac:dyDescent="0.2">
      <c r="A9" s="177" t="s">
        <v>152</v>
      </c>
      <c r="B9" s="166">
        <v>9.0192617967699995</v>
      </c>
      <c r="C9" s="166">
        <v>245.11016436752001</v>
      </c>
      <c r="D9" s="246">
        <v>9.7484000000000001E-2</v>
      </c>
    </row>
    <row r="10" spans="1:19" s="239" customFormat="1" x14ac:dyDescent="0.2">
      <c r="A10" s="177" t="s">
        <v>308</v>
      </c>
      <c r="B10" s="166">
        <v>5.3418947760500002</v>
      </c>
      <c r="C10" s="166">
        <v>145.172935</v>
      </c>
      <c r="D10" s="246">
        <v>5.7737999999999998E-2</v>
      </c>
    </row>
    <row r="11" spans="1:19" x14ac:dyDescent="0.2">
      <c r="A11" s="6" t="s">
        <v>309</v>
      </c>
      <c r="B11" s="120">
        <v>0.60664227241000002</v>
      </c>
      <c r="C11" s="120">
        <v>16.486292387750002</v>
      </c>
      <c r="D11" s="205">
        <v>6.5570000000000003E-3</v>
      </c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</row>
    <row r="12" spans="1:19" x14ac:dyDescent="0.2">
      <c r="A12" s="6" t="s">
        <v>310</v>
      </c>
      <c r="B12" s="120">
        <v>12.053996715089999</v>
      </c>
      <c r="C12" s="120">
        <v>327.58303092815999</v>
      </c>
      <c r="D12" s="205">
        <v>0.13028500000000001</v>
      </c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</row>
    <row r="13" spans="1:19" x14ac:dyDescent="0.2">
      <c r="A13" s="6" t="s">
        <v>311</v>
      </c>
      <c r="B13" s="120">
        <v>65.485917753300001</v>
      </c>
      <c r="C13" s="120">
        <v>1779.66494663496</v>
      </c>
      <c r="D13" s="205">
        <v>0.70780100000000001</v>
      </c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</row>
    <row r="14" spans="1:19" x14ac:dyDescent="0.2">
      <c r="A14" s="114"/>
      <c r="B14" s="181"/>
      <c r="C14" s="181"/>
      <c r="D14" s="28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</row>
    <row r="15" spans="1:19" x14ac:dyDescent="0.2">
      <c r="A15" s="114"/>
      <c r="B15" s="181"/>
      <c r="C15" s="181"/>
      <c r="D15" s="28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</row>
    <row r="16" spans="1:19" x14ac:dyDescent="0.2">
      <c r="A16" s="114"/>
      <c r="B16" s="181"/>
      <c r="C16" s="181"/>
      <c r="D16" s="28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</row>
    <row r="17" spans="1:19" x14ac:dyDescent="0.2">
      <c r="A17" s="114"/>
      <c r="B17" s="181"/>
      <c r="C17" s="181"/>
      <c r="D17" s="28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</row>
    <row r="18" spans="1:19" x14ac:dyDescent="0.2">
      <c r="A18" s="114"/>
      <c r="B18" s="181"/>
      <c r="C18" s="181"/>
      <c r="D18" s="28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</row>
    <row r="19" spans="1:19" x14ac:dyDescent="0.2">
      <c r="A19" s="195" t="s">
        <v>312</v>
      </c>
      <c r="B19" s="181"/>
      <c r="C19" s="181"/>
      <c r="D19" s="28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</row>
    <row r="20" spans="1:19" x14ac:dyDescent="0.2">
      <c r="B20" s="175" t="str">
        <f>"Державний борг України за станом на " &amp; TEXT(DREPORTDATE,"dd.MM.yyyy")</f>
        <v>Державний борг України за станом на dd.MM.yyyy</v>
      </c>
      <c r="C20" s="181"/>
      <c r="D20" s="236" t="s">
        <v>307</v>
      </c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</row>
    <row r="21" spans="1:19" s="141" customFormat="1" x14ac:dyDescent="0.2">
      <c r="A21" s="78"/>
      <c r="B21" s="7" t="s">
        <v>52</v>
      </c>
      <c r="C21" s="7" t="s">
        <v>69</v>
      </c>
      <c r="D21" s="101" t="s">
        <v>181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</row>
    <row r="22" spans="1:19" s="242" customFormat="1" ht="15" x14ac:dyDescent="0.25">
      <c r="A22" s="207" t="s">
        <v>213</v>
      </c>
      <c r="B22" s="32">
        <f>B$23+B$29</f>
        <v>92.52030403273001</v>
      </c>
      <c r="C22" s="32">
        <f>C$23+C$29</f>
        <v>2514.3595384780501</v>
      </c>
      <c r="D22" s="16">
        <v>0.99999899999999997</v>
      </c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</row>
    <row r="23" spans="1:19" s="87" customFormat="1" ht="15" x14ac:dyDescent="0.25">
      <c r="A23" s="183" t="s">
        <v>214</v>
      </c>
      <c r="B23" s="59">
        <f>SUM(B$24:B$28)</f>
        <v>81.866061179890011</v>
      </c>
      <c r="C23" s="59">
        <f>SUM(C$24:C$28)</f>
        <v>2224.8166384361102</v>
      </c>
      <c r="D23" s="26">
        <v>0.88484399999999996</v>
      </c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</row>
    <row r="24" spans="1:19" s="87" customFormat="1" outlineLevel="1" x14ac:dyDescent="0.2">
      <c r="A24" s="46" t="s">
        <v>201</v>
      </c>
      <c r="B24" s="48">
        <v>1.2590719110000001E-2</v>
      </c>
      <c r="C24" s="48">
        <v>0.34216915966</v>
      </c>
      <c r="D24" s="146">
        <v>1.36E-4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</row>
    <row r="25" spans="1:19" s="87" customFormat="1" outlineLevel="1" x14ac:dyDescent="0.2">
      <c r="A25" s="46" t="s">
        <v>152</v>
      </c>
      <c r="B25" s="200">
        <v>7.1593116302000004</v>
      </c>
      <c r="C25" s="200">
        <v>194.56360065585</v>
      </c>
      <c r="D25" s="19">
        <v>7.7381000000000005E-2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</row>
    <row r="26" spans="1:19" s="87" customFormat="1" outlineLevel="1" x14ac:dyDescent="0.2">
      <c r="A26" s="230" t="s">
        <v>308</v>
      </c>
      <c r="B26" s="120">
        <v>5.3418947760500002</v>
      </c>
      <c r="C26" s="120">
        <v>145.172935</v>
      </c>
      <c r="D26" s="205">
        <v>5.7737999999999998E-2</v>
      </c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19" s="87" customFormat="1" outlineLevel="1" x14ac:dyDescent="0.2">
      <c r="A27" s="230" t="s">
        <v>310</v>
      </c>
      <c r="B27" s="120">
        <v>5.7122466315800002</v>
      </c>
      <c r="C27" s="120">
        <v>155.23772813373</v>
      </c>
      <c r="D27" s="205">
        <v>6.1740000000000003E-2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</row>
    <row r="28" spans="1:19" s="130" customFormat="1" outlineLevel="1" x14ac:dyDescent="0.2">
      <c r="A28" s="230" t="s">
        <v>311</v>
      </c>
      <c r="B28" s="120">
        <v>63.640017422950002</v>
      </c>
      <c r="C28" s="120">
        <v>1729.5002054868701</v>
      </c>
      <c r="D28" s="205">
        <v>0.68784900000000004</v>
      </c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</row>
    <row r="29" spans="1:19" s="87" customFormat="1" ht="15" x14ac:dyDescent="0.25">
      <c r="A29" s="247" t="s">
        <v>313</v>
      </c>
      <c r="B29" s="105">
        <f>SUM(B$30:B$33)</f>
        <v>10.654242852840001</v>
      </c>
      <c r="C29" s="105">
        <f>SUM(C$30:C$33)</f>
        <v>289.54290004194002</v>
      </c>
      <c r="D29" s="188">
        <v>0.11515499999999999</v>
      </c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</row>
    <row r="30" spans="1:19" s="87" customFormat="1" outlineLevel="1" x14ac:dyDescent="0.2">
      <c r="A30" s="230" t="s">
        <v>152</v>
      </c>
      <c r="B30" s="120">
        <v>1.85995016657</v>
      </c>
      <c r="C30" s="120">
        <v>50.546563711669997</v>
      </c>
      <c r="D30" s="205">
        <v>2.0102999999999999E-2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</row>
    <row r="31" spans="1:19" s="87" customFormat="1" outlineLevel="1" x14ac:dyDescent="0.2">
      <c r="A31" s="230" t="s">
        <v>309</v>
      </c>
      <c r="B31" s="120">
        <v>0.60664227241000002</v>
      </c>
      <c r="C31" s="120">
        <v>16.486292387750002</v>
      </c>
      <c r="D31" s="205">
        <v>6.5570000000000003E-3</v>
      </c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</row>
    <row r="32" spans="1:19" s="87" customFormat="1" outlineLevel="1" x14ac:dyDescent="0.2">
      <c r="A32" s="230" t="s">
        <v>310</v>
      </c>
      <c r="B32" s="120">
        <v>6.34175008351</v>
      </c>
      <c r="C32" s="120">
        <v>172.34530279443001</v>
      </c>
      <c r="D32" s="205">
        <v>6.8543999999999994E-2</v>
      </c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</row>
    <row r="33" spans="1:17" outlineLevel="1" x14ac:dyDescent="0.2">
      <c r="A33" s="230" t="s">
        <v>311</v>
      </c>
      <c r="B33" s="120">
        <v>1.8459003303499999</v>
      </c>
      <c r="C33" s="120">
        <v>50.164741148090002</v>
      </c>
      <c r="D33" s="205">
        <v>1.9951E-2</v>
      </c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</row>
    <row r="34" spans="1:17" x14ac:dyDescent="0.2">
      <c r="A34" s="114"/>
      <c r="B34" s="181"/>
      <c r="C34" s="181"/>
      <c r="D34" s="28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</row>
    <row r="35" spans="1:17" x14ac:dyDescent="0.2">
      <c r="A35" s="114"/>
      <c r="B35" s="181"/>
      <c r="C35" s="181"/>
      <c r="D35" s="28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</row>
    <row r="36" spans="1:17" x14ac:dyDescent="0.2">
      <c r="A36" s="114"/>
      <c r="B36" s="181"/>
      <c r="C36" s="181"/>
      <c r="D36" s="28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</row>
    <row r="37" spans="1:17" x14ac:dyDescent="0.2">
      <c r="A37" s="114"/>
      <c r="B37" s="181"/>
      <c r="C37" s="181"/>
      <c r="D37" s="28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</row>
    <row r="38" spans="1:17" x14ac:dyDescent="0.2">
      <c r="A38" s="114"/>
      <c r="B38" s="181"/>
      <c r="C38" s="181"/>
      <c r="D38" s="28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</row>
    <row r="39" spans="1:17" x14ac:dyDescent="0.2">
      <c r="B39" s="181"/>
      <c r="C39" s="181"/>
      <c r="D39" s="28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</row>
    <row r="40" spans="1:17" x14ac:dyDescent="0.2">
      <c r="B40" s="181"/>
      <c r="C40" s="181"/>
      <c r="D40" s="28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</row>
    <row r="41" spans="1:17" x14ac:dyDescent="0.2">
      <c r="B41" s="181"/>
      <c r="C41" s="181"/>
      <c r="D41" s="28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</row>
    <row r="42" spans="1:17" x14ac:dyDescent="0.2">
      <c r="B42" s="181"/>
      <c r="C42" s="181"/>
      <c r="D42" s="28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1:17" x14ac:dyDescent="0.2">
      <c r="B43" s="181"/>
      <c r="C43" s="181"/>
      <c r="D43" s="28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</row>
    <row r="44" spans="1:17" x14ac:dyDescent="0.2">
      <c r="B44" s="181"/>
      <c r="C44" s="181"/>
      <c r="D44" s="28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</row>
    <row r="45" spans="1:17" x14ac:dyDescent="0.2">
      <c r="B45" s="181"/>
      <c r="C45" s="181"/>
      <c r="D45" s="28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</row>
    <row r="46" spans="1:17" x14ac:dyDescent="0.2">
      <c r="B46" s="181"/>
      <c r="C46" s="181"/>
      <c r="D46" s="28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</row>
    <row r="47" spans="1:17" x14ac:dyDescent="0.2">
      <c r="B47" s="181"/>
      <c r="C47" s="181"/>
      <c r="D47" s="28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</row>
    <row r="48" spans="1:17" x14ac:dyDescent="0.2">
      <c r="B48" s="181"/>
      <c r="C48" s="181"/>
      <c r="D48" s="28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</row>
    <row r="49" spans="2:17" x14ac:dyDescent="0.2">
      <c r="B49" s="181"/>
      <c r="C49" s="181"/>
      <c r="D49" s="28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</row>
    <row r="50" spans="2:17" x14ac:dyDescent="0.2">
      <c r="B50" s="181"/>
      <c r="C50" s="181"/>
      <c r="D50" s="28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</row>
    <row r="51" spans="2:17" x14ac:dyDescent="0.2">
      <c r="B51" s="181"/>
      <c r="C51" s="181"/>
      <c r="D51" s="28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</row>
    <row r="52" spans="2:17" x14ac:dyDescent="0.2">
      <c r="B52" s="181"/>
      <c r="C52" s="181"/>
      <c r="D52" s="28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</row>
    <row r="53" spans="2:17" x14ac:dyDescent="0.2">
      <c r="B53" s="181"/>
      <c r="C53" s="181"/>
      <c r="D53" s="28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</row>
    <row r="54" spans="2:17" x14ac:dyDescent="0.2">
      <c r="B54" s="181"/>
      <c r="C54" s="181"/>
      <c r="D54" s="28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</row>
    <row r="55" spans="2:17" x14ac:dyDescent="0.2">
      <c r="B55" s="181"/>
      <c r="C55" s="181"/>
      <c r="D55" s="28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</row>
    <row r="56" spans="2:17" x14ac:dyDescent="0.2">
      <c r="B56" s="181"/>
      <c r="C56" s="181"/>
      <c r="D56" s="28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</row>
    <row r="57" spans="2:17" x14ac:dyDescent="0.2">
      <c r="B57" s="181"/>
      <c r="C57" s="181"/>
      <c r="D57" s="28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</row>
    <row r="58" spans="2:17" x14ac:dyDescent="0.2">
      <c r="B58" s="181"/>
      <c r="C58" s="181"/>
      <c r="D58" s="28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</row>
    <row r="59" spans="2:17" x14ac:dyDescent="0.2">
      <c r="B59" s="181"/>
      <c r="C59" s="181"/>
      <c r="D59" s="28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</row>
    <row r="60" spans="2:17" x14ac:dyDescent="0.2">
      <c r="B60" s="181"/>
      <c r="C60" s="181"/>
      <c r="D60" s="28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</row>
    <row r="61" spans="2:17" x14ac:dyDescent="0.2">
      <c r="B61" s="181"/>
      <c r="C61" s="181"/>
      <c r="D61" s="28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</row>
    <row r="62" spans="2:17" x14ac:dyDescent="0.2">
      <c r="B62" s="181"/>
      <c r="C62" s="181"/>
      <c r="D62" s="28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</row>
    <row r="63" spans="2:17" x14ac:dyDescent="0.2">
      <c r="B63" s="181"/>
      <c r="C63" s="181"/>
      <c r="D63" s="28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</row>
    <row r="64" spans="2:17" x14ac:dyDescent="0.2">
      <c r="B64" s="181"/>
      <c r="C64" s="181"/>
      <c r="D64" s="28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</row>
    <row r="65" spans="2:17" x14ac:dyDescent="0.2">
      <c r="B65" s="181"/>
      <c r="C65" s="181"/>
      <c r="D65" s="28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</row>
    <row r="66" spans="2:17" x14ac:dyDescent="0.2">
      <c r="B66" s="181"/>
      <c r="C66" s="181"/>
      <c r="D66" s="28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</row>
    <row r="67" spans="2:17" x14ac:dyDescent="0.2">
      <c r="B67" s="181"/>
      <c r="C67" s="181"/>
      <c r="D67" s="28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</row>
    <row r="68" spans="2:17" x14ac:dyDescent="0.2">
      <c r="B68" s="181"/>
      <c r="C68" s="181"/>
      <c r="D68" s="28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</row>
    <row r="69" spans="2:17" x14ac:dyDescent="0.2">
      <c r="B69" s="181"/>
      <c r="C69" s="181"/>
      <c r="D69" s="28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</row>
    <row r="70" spans="2:17" x14ac:dyDescent="0.2">
      <c r="B70" s="181"/>
      <c r="C70" s="181"/>
      <c r="D70" s="28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</row>
    <row r="71" spans="2:17" x14ac:dyDescent="0.2">
      <c r="B71" s="181"/>
      <c r="C71" s="181"/>
      <c r="D71" s="28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</row>
    <row r="72" spans="2:17" x14ac:dyDescent="0.2">
      <c r="B72" s="181"/>
      <c r="C72" s="181"/>
      <c r="D72" s="28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</row>
    <row r="73" spans="2:17" x14ac:dyDescent="0.2">
      <c r="B73" s="181"/>
      <c r="C73" s="181"/>
      <c r="D73" s="28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</row>
    <row r="74" spans="2:17" x14ac:dyDescent="0.2">
      <c r="B74" s="181"/>
      <c r="C74" s="181"/>
      <c r="D74" s="28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</row>
    <row r="75" spans="2:17" x14ac:dyDescent="0.2">
      <c r="B75" s="181"/>
      <c r="C75" s="181"/>
      <c r="D75" s="28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</row>
    <row r="76" spans="2:17" x14ac:dyDescent="0.2">
      <c r="B76" s="181"/>
      <c r="C76" s="181"/>
      <c r="D76" s="28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</row>
    <row r="77" spans="2:17" x14ac:dyDescent="0.2">
      <c r="B77" s="181"/>
      <c r="C77" s="181"/>
      <c r="D77" s="28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</row>
    <row r="78" spans="2:17" x14ac:dyDescent="0.2">
      <c r="B78" s="181"/>
      <c r="C78" s="181"/>
      <c r="D78" s="28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</row>
    <row r="79" spans="2:17" x14ac:dyDescent="0.2">
      <c r="B79" s="181"/>
      <c r="C79" s="181"/>
      <c r="D79" s="28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</row>
    <row r="80" spans="2:17" x14ac:dyDescent="0.2">
      <c r="B80" s="181"/>
      <c r="C80" s="181"/>
      <c r="D80" s="28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</row>
    <row r="81" spans="2:17" x14ac:dyDescent="0.2">
      <c r="B81" s="181"/>
      <c r="C81" s="181"/>
      <c r="D81" s="28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</row>
    <row r="82" spans="2:17" x14ac:dyDescent="0.2">
      <c r="B82" s="181"/>
      <c r="C82" s="181"/>
      <c r="D82" s="28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</row>
    <row r="83" spans="2:17" x14ac:dyDescent="0.2">
      <c r="B83" s="181"/>
      <c r="C83" s="181"/>
      <c r="D83" s="28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</row>
    <row r="84" spans="2:17" x14ac:dyDescent="0.2">
      <c r="B84" s="181"/>
      <c r="C84" s="181"/>
      <c r="D84" s="28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</row>
    <row r="85" spans="2:17" x14ac:dyDescent="0.2">
      <c r="B85" s="181"/>
      <c r="C85" s="181"/>
      <c r="D85" s="28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</row>
    <row r="86" spans="2:17" x14ac:dyDescent="0.2">
      <c r="B86" s="181"/>
      <c r="C86" s="181"/>
      <c r="D86" s="28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</row>
    <row r="87" spans="2:17" x14ac:dyDescent="0.2">
      <c r="B87" s="181"/>
      <c r="C87" s="181"/>
      <c r="D87" s="28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</row>
    <row r="88" spans="2:17" x14ac:dyDescent="0.2">
      <c r="B88" s="181"/>
      <c r="C88" s="181"/>
      <c r="D88" s="28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</row>
    <row r="89" spans="2:17" x14ac:dyDescent="0.2">
      <c r="B89" s="181"/>
      <c r="C89" s="181"/>
      <c r="D89" s="28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</row>
    <row r="90" spans="2:17" x14ac:dyDescent="0.2">
      <c r="B90" s="181"/>
      <c r="C90" s="181"/>
      <c r="D90" s="28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</row>
    <row r="91" spans="2:17" x14ac:dyDescent="0.2">
      <c r="B91" s="181"/>
      <c r="C91" s="181"/>
      <c r="D91" s="28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</row>
    <row r="92" spans="2:17" x14ac:dyDescent="0.2">
      <c r="B92" s="181"/>
      <c r="C92" s="181"/>
      <c r="D92" s="28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</row>
    <row r="93" spans="2:17" x14ac:dyDescent="0.2">
      <c r="B93" s="181"/>
      <c r="C93" s="181"/>
      <c r="D93" s="28"/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</row>
    <row r="94" spans="2:17" x14ac:dyDescent="0.2">
      <c r="B94" s="181"/>
      <c r="C94" s="181"/>
      <c r="D94" s="28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</row>
    <row r="95" spans="2:17" x14ac:dyDescent="0.2">
      <c r="B95" s="181"/>
      <c r="C95" s="181"/>
      <c r="D95" s="28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</row>
    <row r="96" spans="2:17" x14ac:dyDescent="0.2">
      <c r="B96" s="181"/>
      <c r="C96" s="181"/>
      <c r="D96" s="28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</row>
    <row r="97" spans="2:17" x14ac:dyDescent="0.2">
      <c r="B97" s="181"/>
      <c r="C97" s="181"/>
      <c r="D97" s="28"/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4"/>
      <c r="Q97" s="214"/>
    </row>
    <row r="98" spans="2:17" x14ac:dyDescent="0.2">
      <c r="B98" s="181"/>
      <c r="C98" s="181"/>
      <c r="D98" s="28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</row>
    <row r="99" spans="2:17" x14ac:dyDescent="0.2">
      <c r="B99" s="181"/>
      <c r="C99" s="181"/>
      <c r="D99" s="28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</row>
    <row r="100" spans="2:17" x14ac:dyDescent="0.2">
      <c r="B100" s="181"/>
      <c r="C100" s="181"/>
      <c r="D100" s="28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</row>
    <row r="101" spans="2:17" x14ac:dyDescent="0.2">
      <c r="B101" s="181"/>
      <c r="C101" s="181"/>
      <c r="D101" s="28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</row>
    <row r="102" spans="2:17" x14ac:dyDescent="0.2">
      <c r="B102" s="181"/>
      <c r="C102" s="181"/>
      <c r="D102" s="28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</row>
    <row r="103" spans="2:17" x14ac:dyDescent="0.2">
      <c r="B103" s="181"/>
      <c r="C103" s="181"/>
      <c r="D103" s="28"/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</row>
    <row r="104" spans="2:17" x14ac:dyDescent="0.2">
      <c r="B104" s="181"/>
      <c r="C104" s="181"/>
      <c r="D104" s="28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</row>
    <row r="105" spans="2:17" x14ac:dyDescent="0.2">
      <c r="B105" s="181"/>
      <c r="C105" s="181"/>
      <c r="D105" s="28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</row>
    <row r="106" spans="2:17" x14ac:dyDescent="0.2">
      <c r="B106" s="181"/>
      <c r="C106" s="181"/>
      <c r="D106" s="28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</row>
    <row r="107" spans="2:17" x14ac:dyDescent="0.2">
      <c r="B107" s="181"/>
      <c r="C107" s="181"/>
      <c r="D107" s="28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</row>
    <row r="108" spans="2:17" x14ac:dyDescent="0.2">
      <c r="B108" s="181"/>
      <c r="C108" s="181"/>
      <c r="D108" s="28"/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</row>
    <row r="109" spans="2:17" x14ac:dyDescent="0.2">
      <c r="B109" s="181"/>
      <c r="C109" s="181"/>
      <c r="D109" s="28"/>
      <c r="E109" s="214"/>
      <c r="F109" s="214"/>
      <c r="G109" s="214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</row>
    <row r="110" spans="2:17" x14ac:dyDescent="0.2">
      <c r="B110" s="181"/>
      <c r="C110" s="181"/>
      <c r="D110" s="28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</row>
    <row r="111" spans="2:17" x14ac:dyDescent="0.2">
      <c r="B111" s="181"/>
      <c r="C111" s="181"/>
      <c r="D111" s="28"/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  <c r="O111" s="214"/>
      <c r="P111" s="214"/>
      <c r="Q111" s="214"/>
    </row>
    <row r="112" spans="2:17" x14ac:dyDescent="0.2">
      <c r="B112" s="181"/>
      <c r="C112" s="181"/>
      <c r="D112" s="28"/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</row>
    <row r="113" spans="2:17" x14ac:dyDescent="0.2">
      <c r="B113" s="181"/>
      <c r="C113" s="181"/>
      <c r="D113" s="28"/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</row>
    <row r="114" spans="2:17" x14ac:dyDescent="0.2">
      <c r="B114" s="181"/>
      <c r="C114" s="181"/>
      <c r="D114" s="28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</row>
    <row r="115" spans="2:17" x14ac:dyDescent="0.2">
      <c r="B115" s="181"/>
      <c r="C115" s="181"/>
      <c r="D115" s="28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</row>
    <row r="116" spans="2:17" x14ac:dyDescent="0.2">
      <c r="B116" s="181"/>
      <c r="C116" s="181"/>
      <c r="D116" s="28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</row>
    <row r="117" spans="2:17" x14ac:dyDescent="0.2">
      <c r="B117" s="181"/>
      <c r="C117" s="181"/>
      <c r="D117" s="28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</row>
    <row r="118" spans="2:17" x14ac:dyDescent="0.2">
      <c r="B118" s="181"/>
      <c r="C118" s="181"/>
      <c r="D118" s="28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</row>
    <row r="119" spans="2:17" x14ac:dyDescent="0.2">
      <c r="B119" s="181"/>
      <c r="C119" s="181"/>
      <c r="D119" s="28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</row>
    <row r="120" spans="2:17" x14ac:dyDescent="0.2">
      <c r="B120" s="181"/>
      <c r="C120" s="181"/>
      <c r="D120" s="28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</row>
    <row r="121" spans="2:17" x14ac:dyDescent="0.2">
      <c r="B121" s="181"/>
      <c r="C121" s="181"/>
      <c r="D121" s="28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</row>
    <row r="122" spans="2:17" x14ac:dyDescent="0.2">
      <c r="B122" s="181"/>
      <c r="C122" s="181"/>
      <c r="D122" s="28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</row>
    <row r="123" spans="2:17" x14ac:dyDescent="0.2">
      <c r="B123" s="181"/>
      <c r="C123" s="181"/>
      <c r="D123" s="28"/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</row>
    <row r="124" spans="2:17" x14ac:dyDescent="0.2">
      <c r="B124" s="181"/>
      <c r="C124" s="181"/>
      <c r="D124" s="28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</row>
    <row r="125" spans="2:17" x14ac:dyDescent="0.2">
      <c r="B125" s="181"/>
      <c r="C125" s="181"/>
      <c r="D125" s="28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</row>
    <row r="126" spans="2:17" x14ac:dyDescent="0.2">
      <c r="B126" s="181"/>
      <c r="C126" s="181"/>
      <c r="D126" s="28"/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</row>
    <row r="127" spans="2:17" x14ac:dyDescent="0.2">
      <c r="B127" s="181"/>
      <c r="C127" s="181"/>
      <c r="D127" s="28"/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</row>
    <row r="128" spans="2:17" x14ac:dyDescent="0.2">
      <c r="B128" s="181"/>
      <c r="C128" s="181"/>
      <c r="D128" s="28"/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</row>
    <row r="129" spans="2:17" x14ac:dyDescent="0.2">
      <c r="B129" s="181"/>
      <c r="C129" s="181"/>
      <c r="D129" s="28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</row>
    <row r="130" spans="2:17" x14ac:dyDescent="0.2">
      <c r="B130" s="181"/>
      <c r="C130" s="181"/>
      <c r="D130" s="28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</row>
    <row r="131" spans="2:17" x14ac:dyDescent="0.2">
      <c r="B131" s="181"/>
      <c r="C131" s="181"/>
      <c r="D131" s="28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</row>
    <row r="132" spans="2:17" x14ac:dyDescent="0.2">
      <c r="B132" s="181"/>
      <c r="C132" s="181"/>
      <c r="D132" s="28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</row>
    <row r="133" spans="2:17" x14ac:dyDescent="0.2">
      <c r="B133" s="181"/>
      <c r="C133" s="181"/>
      <c r="D133" s="28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</row>
    <row r="134" spans="2:17" x14ac:dyDescent="0.2">
      <c r="B134" s="181"/>
      <c r="C134" s="181"/>
      <c r="D134" s="28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</row>
    <row r="135" spans="2:17" x14ac:dyDescent="0.2">
      <c r="B135" s="181"/>
      <c r="C135" s="181"/>
      <c r="D135" s="28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</row>
    <row r="136" spans="2:17" x14ac:dyDescent="0.2">
      <c r="B136" s="181"/>
      <c r="C136" s="181"/>
      <c r="D136" s="28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</row>
    <row r="137" spans="2:17" x14ac:dyDescent="0.2">
      <c r="B137" s="181"/>
      <c r="C137" s="181"/>
      <c r="D137" s="28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</row>
    <row r="138" spans="2:17" x14ac:dyDescent="0.2">
      <c r="B138" s="181"/>
      <c r="C138" s="181"/>
      <c r="D138" s="28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</row>
    <row r="139" spans="2:17" x14ac:dyDescent="0.2">
      <c r="B139" s="181"/>
      <c r="C139" s="181"/>
      <c r="D139" s="28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</row>
    <row r="140" spans="2:17" x14ac:dyDescent="0.2">
      <c r="B140" s="181"/>
      <c r="C140" s="181"/>
      <c r="D140" s="28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</row>
    <row r="141" spans="2:17" x14ac:dyDescent="0.2">
      <c r="B141" s="181"/>
      <c r="C141" s="181"/>
      <c r="D141" s="28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</row>
    <row r="142" spans="2:17" x14ac:dyDescent="0.2">
      <c r="B142" s="181"/>
      <c r="C142" s="181"/>
      <c r="D142" s="28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</row>
    <row r="143" spans="2:17" x14ac:dyDescent="0.2">
      <c r="B143" s="181"/>
      <c r="C143" s="181"/>
      <c r="D143" s="28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</row>
    <row r="144" spans="2:17" x14ac:dyDescent="0.2">
      <c r="B144" s="181"/>
      <c r="C144" s="181"/>
      <c r="D144" s="28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</row>
    <row r="145" spans="2:17" x14ac:dyDescent="0.2">
      <c r="B145" s="181"/>
      <c r="C145" s="181"/>
      <c r="D145" s="28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</row>
    <row r="146" spans="2:17" x14ac:dyDescent="0.2">
      <c r="B146" s="181"/>
      <c r="C146" s="181"/>
      <c r="D146" s="28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</row>
    <row r="147" spans="2:17" x14ac:dyDescent="0.2">
      <c r="B147" s="181"/>
      <c r="C147" s="181"/>
      <c r="D147" s="28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</row>
    <row r="148" spans="2:17" x14ac:dyDescent="0.2">
      <c r="B148" s="181"/>
      <c r="C148" s="181"/>
      <c r="D148" s="28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</row>
    <row r="149" spans="2:17" x14ac:dyDescent="0.2">
      <c r="B149" s="181"/>
      <c r="C149" s="181"/>
      <c r="D149" s="28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</row>
    <row r="150" spans="2:17" x14ac:dyDescent="0.2">
      <c r="B150" s="181"/>
      <c r="C150" s="181"/>
      <c r="D150" s="28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</row>
    <row r="151" spans="2:17" x14ac:dyDescent="0.2">
      <c r="B151" s="181"/>
      <c r="C151" s="181"/>
      <c r="D151" s="28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</row>
    <row r="152" spans="2:17" x14ac:dyDescent="0.2">
      <c r="B152" s="181"/>
      <c r="C152" s="181"/>
      <c r="D152" s="28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</row>
    <row r="153" spans="2:17" x14ac:dyDescent="0.2">
      <c r="B153" s="181"/>
      <c r="C153" s="181"/>
      <c r="D153" s="28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</row>
    <row r="154" spans="2:17" x14ac:dyDescent="0.2">
      <c r="B154" s="181"/>
      <c r="C154" s="181"/>
      <c r="D154" s="28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</row>
    <row r="155" spans="2:17" x14ac:dyDescent="0.2">
      <c r="B155" s="181"/>
      <c r="C155" s="181"/>
      <c r="D155" s="28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</row>
    <row r="156" spans="2:17" x14ac:dyDescent="0.2">
      <c r="B156" s="181"/>
      <c r="C156" s="181"/>
      <c r="D156" s="28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</row>
    <row r="157" spans="2:17" x14ac:dyDescent="0.2">
      <c r="B157" s="181"/>
      <c r="C157" s="181"/>
      <c r="D157" s="28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</row>
    <row r="158" spans="2:17" x14ac:dyDescent="0.2">
      <c r="B158" s="181"/>
      <c r="C158" s="181"/>
      <c r="D158" s="28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</row>
    <row r="159" spans="2:17" x14ac:dyDescent="0.2">
      <c r="B159" s="181"/>
      <c r="C159" s="181"/>
      <c r="D159" s="28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</row>
    <row r="160" spans="2:17" x14ac:dyDescent="0.2">
      <c r="B160" s="181"/>
      <c r="C160" s="181"/>
      <c r="D160" s="28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</row>
    <row r="161" spans="2:17" x14ac:dyDescent="0.2">
      <c r="B161" s="181"/>
      <c r="C161" s="181"/>
      <c r="D161" s="28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</row>
    <row r="162" spans="2:17" x14ac:dyDescent="0.2">
      <c r="B162" s="181"/>
      <c r="C162" s="181"/>
      <c r="D162" s="28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</row>
    <row r="163" spans="2:17" x14ac:dyDescent="0.2">
      <c r="B163" s="181"/>
      <c r="C163" s="181"/>
      <c r="D163" s="28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</row>
    <row r="164" spans="2:17" x14ac:dyDescent="0.2">
      <c r="B164" s="181"/>
      <c r="C164" s="181"/>
      <c r="D164" s="28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</row>
    <row r="165" spans="2:17" x14ac:dyDescent="0.2">
      <c r="B165" s="181"/>
      <c r="C165" s="181"/>
      <c r="D165" s="28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</row>
    <row r="166" spans="2:17" x14ac:dyDescent="0.2">
      <c r="B166" s="181"/>
      <c r="C166" s="181"/>
      <c r="D166" s="28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</row>
    <row r="167" spans="2:17" x14ac:dyDescent="0.2">
      <c r="B167" s="181"/>
      <c r="C167" s="181"/>
      <c r="D167" s="28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</row>
    <row r="168" spans="2:17" x14ac:dyDescent="0.2">
      <c r="B168" s="181"/>
      <c r="C168" s="181"/>
      <c r="D168" s="28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</row>
    <row r="169" spans="2:17" x14ac:dyDescent="0.2">
      <c r="B169" s="181"/>
      <c r="C169" s="181"/>
      <c r="D169" s="28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</row>
    <row r="170" spans="2:17" x14ac:dyDescent="0.2">
      <c r="B170" s="181"/>
      <c r="C170" s="181"/>
      <c r="D170" s="28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</row>
    <row r="171" spans="2:17" x14ac:dyDescent="0.2">
      <c r="B171" s="181"/>
      <c r="C171" s="181"/>
      <c r="D171" s="28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</row>
    <row r="172" spans="2:17" x14ac:dyDescent="0.2">
      <c r="B172" s="181"/>
      <c r="C172" s="181"/>
      <c r="D172" s="28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</row>
    <row r="173" spans="2:17" x14ac:dyDescent="0.2">
      <c r="B173" s="181"/>
      <c r="C173" s="181"/>
      <c r="D173" s="28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</row>
    <row r="174" spans="2:17" x14ac:dyDescent="0.2">
      <c r="B174" s="181"/>
      <c r="C174" s="181"/>
      <c r="D174" s="28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</row>
    <row r="175" spans="2:17" x14ac:dyDescent="0.2">
      <c r="B175" s="181"/>
      <c r="C175" s="181"/>
      <c r="D175" s="28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</row>
    <row r="176" spans="2:17" x14ac:dyDescent="0.2">
      <c r="B176" s="181"/>
      <c r="C176" s="181"/>
      <c r="D176" s="28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</row>
    <row r="177" spans="2:17" x14ac:dyDescent="0.2">
      <c r="B177" s="181"/>
      <c r="C177" s="181"/>
      <c r="D177" s="28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</row>
    <row r="178" spans="2:17" x14ac:dyDescent="0.2">
      <c r="B178" s="181"/>
      <c r="C178" s="181"/>
      <c r="D178" s="28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</row>
    <row r="179" spans="2:17" x14ac:dyDescent="0.2">
      <c r="B179" s="181"/>
      <c r="C179" s="181"/>
      <c r="D179" s="28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</row>
    <row r="180" spans="2:17" x14ac:dyDescent="0.2">
      <c r="B180" s="181"/>
      <c r="C180" s="181"/>
      <c r="D180" s="28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</row>
    <row r="181" spans="2:17" x14ac:dyDescent="0.2">
      <c r="B181" s="181"/>
      <c r="C181" s="181"/>
      <c r="D181" s="28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</row>
    <row r="182" spans="2:17" x14ac:dyDescent="0.2">
      <c r="B182" s="181"/>
      <c r="C182" s="181"/>
      <c r="D182" s="28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</row>
    <row r="183" spans="2:17" x14ac:dyDescent="0.2">
      <c r="B183" s="181"/>
      <c r="C183" s="181"/>
      <c r="D183" s="28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</row>
    <row r="184" spans="2:17" x14ac:dyDescent="0.2">
      <c r="B184" s="181"/>
      <c r="C184" s="181"/>
      <c r="D184" s="28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</row>
    <row r="185" spans="2:17" x14ac:dyDescent="0.2">
      <c r="B185" s="181"/>
      <c r="C185" s="181"/>
      <c r="D185" s="28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</row>
    <row r="186" spans="2:17" x14ac:dyDescent="0.2">
      <c r="B186" s="181"/>
      <c r="C186" s="181"/>
      <c r="D186" s="28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</row>
    <row r="187" spans="2:17" x14ac:dyDescent="0.2">
      <c r="B187" s="181"/>
      <c r="C187" s="181"/>
      <c r="D187" s="28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</row>
    <row r="188" spans="2:17" x14ac:dyDescent="0.2">
      <c r="B188" s="181"/>
      <c r="C188" s="181"/>
      <c r="D188" s="28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</row>
    <row r="189" spans="2:17" x14ac:dyDescent="0.2">
      <c r="B189" s="181"/>
      <c r="C189" s="181"/>
      <c r="D189" s="28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</row>
    <row r="190" spans="2:17" x14ac:dyDescent="0.2">
      <c r="B190" s="181"/>
      <c r="C190" s="181"/>
      <c r="D190" s="28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</row>
    <row r="191" spans="2:17" x14ac:dyDescent="0.2">
      <c r="B191" s="181"/>
      <c r="C191" s="181"/>
      <c r="D191" s="28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</row>
    <row r="192" spans="2:17" x14ac:dyDescent="0.2">
      <c r="B192" s="181"/>
      <c r="C192" s="181"/>
      <c r="D192" s="28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</row>
    <row r="193" spans="2:17" x14ac:dyDescent="0.2">
      <c r="B193" s="181"/>
      <c r="C193" s="181"/>
      <c r="D193" s="28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</row>
    <row r="194" spans="2:17" x14ac:dyDescent="0.2">
      <c r="B194" s="181"/>
      <c r="C194" s="181"/>
      <c r="D194" s="28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</row>
    <row r="195" spans="2:17" x14ac:dyDescent="0.2">
      <c r="B195" s="181"/>
      <c r="C195" s="181"/>
      <c r="D195" s="28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</row>
    <row r="196" spans="2:17" x14ac:dyDescent="0.2">
      <c r="B196" s="181"/>
      <c r="C196" s="181"/>
      <c r="D196" s="28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</row>
    <row r="197" spans="2:17" x14ac:dyDescent="0.2">
      <c r="B197" s="181"/>
      <c r="C197" s="181"/>
      <c r="D197" s="28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</row>
    <row r="198" spans="2:17" x14ac:dyDescent="0.2">
      <c r="B198" s="181"/>
      <c r="C198" s="181"/>
      <c r="D198" s="28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</row>
    <row r="199" spans="2:17" x14ac:dyDescent="0.2">
      <c r="B199" s="181"/>
      <c r="C199" s="181"/>
      <c r="D199" s="28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</row>
    <row r="200" spans="2:17" x14ac:dyDescent="0.2">
      <c r="B200" s="181"/>
      <c r="C200" s="181"/>
      <c r="D200" s="28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</row>
    <row r="201" spans="2:17" x14ac:dyDescent="0.2">
      <c r="B201" s="181"/>
      <c r="C201" s="181"/>
      <c r="D201" s="28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</row>
    <row r="202" spans="2:17" x14ac:dyDescent="0.2">
      <c r="B202" s="181"/>
      <c r="C202" s="181"/>
      <c r="D202" s="28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</row>
    <row r="203" spans="2:17" x14ac:dyDescent="0.2">
      <c r="B203" s="181"/>
      <c r="C203" s="181"/>
      <c r="D203" s="28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</row>
    <row r="204" spans="2:17" x14ac:dyDescent="0.2">
      <c r="B204" s="181"/>
      <c r="C204" s="181"/>
      <c r="D204" s="28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</row>
    <row r="205" spans="2:17" x14ac:dyDescent="0.2">
      <c r="B205" s="181"/>
      <c r="C205" s="181"/>
      <c r="D205" s="28"/>
      <c r="E205" s="214"/>
      <c r="F205" s="214"/>
      <c r="G205" s="214"/>
      <c r="H205" s="214"/>
      <c r="I205" s="214"/>
      <c r="J205" s="214"/>
      <c r="K205" s="214"/>
      <c r="L205" s="214"/>
      <c r="M205" s="214"/>
      <c r="N205" s="214"/>
      <c r="O205" s="214"/>
      <c r="P205" s="214"/>
      <c r="Q205" s="214"/>
    </row>
    <row r="206" spans="2:17" x14ac:dyDescent="0.2">
      <c r="B206" s="181"/>
      <c r="C206" s="181"/>
      <c r="D206" s="28"/>
      <c r="E206" s="214"/>
      <c r="F206" s="214"/>
      <c r="G206" s="214"/>
      <c r="H206" s="214"/>
      <c r="I206" s="214"/>
      <c r="J206" s="214"/>
      <c r="K206" s="214"/>
      <c r="L206" s="214"/>
      <c r="M206" s="214"/>
      <c r="N206" s="214"/>
      <c r="O206" s="214"/>
      <c r="P206" s="214"/>
      <c r="Q206" s="214"/>
    </row>
    <row r="207" spans="2:17" x14ac:dyDescent="0.2">
      <c r="B207" s="181"/>
      <c r="C207" s="181"/>
      <c r="D207" s="28"/>
      <c r="E207" s="214"/>
      <c r="F207" s="214"/>
      <c r="G207" s="214"/>
      <c r="H207" s="214"/>
      <c r="I207" s="214"/>
      <c r="J207" s="214"/>
      <c r="K207" s="214"/>
      <c r="L207" s="214"/>
      <c r="M207" s="214"/>
      <c r="N207" s="214"/>
      <c r="O207" s="214"/>
      <c r="P207" s="214"/>
      <c r="Q207" s="214"/>
    </row>
    <row r="208" spans="2:17" x14ac:dyDescent="0.2">
      <c r="B208" s="181"/>
      <c r="C208" s="181"/>
      <c r="D208" s="28"/>
      <c r="E208" s="214"/>
      <c r="F208" s="214"/>
      <c r="G208" s="214"/>
      <c r="H208" s="214"/>
      <c r="I208" s="214"/>
      <c r="J208" s="214"/>
      <c r="K208" s="214"/>
      <c r="L208" s="214"/>
      <c r="M208" s="214"/>
      <c r="N208" s="214"/>
      <c r="O208" s="214"/>
      <c r="P208" s="214"/>
      <c r="Q208" s="214"/>
    </row>
    <row r="209" spans="2:17" x14ac:dyDescent="0.2">
      <c r="B209" s="181"/>
      <c r="C209" s="181"/>
      <c r="D209" s="28"/>
      <c r="E209" s="214"/>
      <c r="F209" s="214"/>
      <c r="G209" s="214"/>
      <c r="H209" s="214"/>
      <c r="I209" s="214"/>
      <c r="J209" s="214"/>
      <c r="K209" s="214"/>
      <c r="L209" s="214"/>
      <c r="M209" s="214"/>
      <c r="N209" s="214"/>
      <c r="O209" s="214"/>
      <c r="P209" s="214"/>
      <c r="Q209" s="214"/>
    </row>
    <row r="210" spans="2:17" x14ac:dyDescent="0.2">
      <c r="B210" s="181"/>
      <c r="C210" s="181"/>
      <c r="D210" s="28"/>
      <c r="E210" s="214"/>
      <c r="F210" s="214"/>
      <c r="G210" s="214"/>
      <c r="H210" s="214"/>
      <c r="I210" s="214"/>
      <c r="J210" s="214"/>
      <c r="K210" s="214"/>
      <c r="L210" s="214"/>
      <c r="M210" s="214"/>
      <c r="N210" s="214"/>
      <c r="O210" s="214"/>
      <c r="P210" s="214"/>
      <c r="Q210" s="214"/>
    </row>
    <row r="211" spans="2:17" x14ac:dyDescent="0.2">
      <c r="B211" s="181"/>
      <c r="C211" s="181"/>
      <c r="D211" s="28"/>
      <c r="E211" s="214"/>
      <c r="F211" s="214"/>
      <c r="G211" s="214"/>
      <c r="H211" s="214"/>
      <c r="I211" s="214"/>
      <c r="J211" s="214"/>
      <c r="K211" s="214"/>
      <c r="L211" s="214"/>
      <c r="M211" s="214"/>
      <c r="N211" s="214"/>
      <c r="O211" s="214"/>
      <c r="P211" s="214"/>
      <c r="Q211" s="214"/>
    </row>
    <row r="212" spans="2:17" x14ac:dyDescent="0.2">
      <c r="B212" s="181"/>
      <c r="C212" s="181"/>
      <c r="D212" s="28"/>
      <c r="E212" s="214"/>
      <c r="F212" s="214"/>
      <c r="G212" s="214"/>
      <c r="H212" s="214"/>
      <c r="I212" s="214"/>
      <c r="J212" s="214"/>
      <c r="K212" s="214"/>
      <c r="L212" s="214"/>
      <c r="M212" s="214"/>
      <c r="N212" s="214"/>
      <c r="O212" s="214"/>
      <c r="P212" s="214"/>
      <c r="Q212" s="214"/>
    </row>
    <row r="213" spans="2:17" x14ac:dyDescent="0.2">
      <c r="B213" s="181"/>
      <c r="C213" s="181"/>
      <c r="D213" s="28"/>
      <c r="E213" s="214"/>
      <c r="F213" s="214"/>
      <c r="G213" s="214"/>
      <c r="H213" s="214"/>
      <c r="I213" s="214"/>
      <c r="J213" s="214"/>
      <c r="K213" s="214"/>
      <c r="L213" s="214"/>
      <c r="M213" s="214"/>
      <c r="N213" s="214"/>
      <c r="O213" s="214"/>
      <c r="P213" s="214"/>
      <c r="Q213" s="214"/>
    </row>
    <row r="214" spans="2:17" x14ac:dyDescent="0.2">
      <c r="B214" s="181"/>
      <c r="C214" s="181"/>
      <c r="D214" s="28"/>
      <c r="E214" s="214"/>
      <c r="F214" s="214"/>
      <c r="G214" s="214"/>
      <c r="H214" s="214"/>
      <c r="I214" s="214"/>
      <c r="J214" s="214"/>
      <c r="K214" s="214"/>
      <c r="L214" s="214"/>
      <c r="M214" s="214"/>
      <c r="N214" s="214"/>
      <c r="O214" s="214"/>
      <c r="P214" s="214"/>
      <c r="Q214" s="214"/>
    </row>
    <row r="215" spans="2:17" x14ac:dyDescent="0.2">
      <c r="B215" s="181"/>
      <c r="C215" s="181"/>
      <c r="D215" s="28"/>
      <c r="E215" s="214"/>
      <c r="F215" s="214"/>
      <c r="G215" s="214"/>
      <c r="H215" s="214"/>
      <c r="I215" s="214"/>
      <c r="J215" s="214"/>
      <c r="K215" s="214"/>
      <c r="L215" s="214"/>
      <c r="M215" s="214"/>
      <c r="N215" s="214"/>
      <c r="O215" s="214"/>
      <c r="P215" s="214"/>
      <c r="Q215" s="214"/>
    </row>
    <row r="216" spans="2:17" x14ac:dyDescent="0.2">
      <c r="B216" s="181"/>
      <c r="C216" s="181"/>
      <c r="D216" s="28"/>
      <c r="E216" s="214"/>
      <c r="F216" s="214"/>
      <c r="G216" s="214"/>
      <c r="H216" s="214"/>
      <c r="I216" s="214"/>
      <c r="J216" s="214"/>
      <c r="K216" s="214"/>
      <c r="L216" s="214"/>
      <c r="M216" s="214"/>
      <c r="N216" s="214"/>
      <c r="O216" s="214"/>
      <c r="P216" s="214"/>
      <c r="Q216" s="214"/>
    </row>
    <row r="217" spans="2:17" x14ac:dyDescent="0.2">
      <c r="B217" s="181"/>
      <c r="C217" s="181"/>
      <c r="D217" s="28"/>
      <c r="E217" s="214"/>
      <c r="F217" s="214"/>
      <c r="G217" s="214"/>
      <c r="H217" s="214"/>
      <c r="I217" s="214"/>
      <c r="J217" s="214"/>
      <c r="K217" s="214"/>
      <c r="L217" s="214"/>
      <c r="M217" s="214"/>
      <c r="N217" s="214"/>
      <c r="O217" s="214"/>
      <c r="P217" s="214"/>
      <c r="Q217" s="214"/>
    </row>
    <row r="218" spans="2:17" x14ac:dyDescent="0.2">
      <c r="B218" s="181"/>
      <c r="C218" s="181"/>
      <c r="D218" s="28"/>
      <c r="E218" s="214"/>
      <c r="F218" s="214"/>
      <c r="G218" s="214"/>
      <c r="H218" s="214"/>
      <c r="I218" s="214"/>
      <c r="J218" s="214"/>
      <c r="K218" s="214"/>
      <c r="L218" s="214"/>
      <c r="M218" s="214"/>
      <c r="N218" s="214"/>
      <c r="O218" s="214"/>
      <c r="P218" s="214"/>
      <c r="Q218" s="214"/>
    </row>
    <row r="219" spans="2:17" x14ac:dyDescent="0.2">
      <c r="B219" s="181"/>
      <c r="C219" s="181"/>
      <c r="D219" s="28"/>
      <c r="E219" s="214"/>
      <c r="F219" s="214"/>
      <c r="G219" s="214"/>
      <c r="H219" s="214"/>
      <c r="I219" s="214"/>
      <c r="J219" s="214"/>
      <c r="K219" s="214"/>
      <c r="L219" s="214"/>
      <c r="M219" s="214"/>
      <c r="N219" s="214"/>
      <c r="O219" s="214"/>
      <c r="P219" s="214"/>
      <c r="Q219" s="214"/>
    </row>
    <row r="220" spans="2:17" x14ac:dyDescent="0.2">
      <c r="B220" s="181"/>
      <c r="C220" s="181"/>
      <c r="D220" s="28"/>
      <c r="E220" s="214"/>
      <c r="F220" s="214"/>
      <c r="G220" s="214"/>
      <c r="H220" s="214"/>
      <c r="I220" s="214"/>
      <c r="J220" s="214"/>
      <c r="K220" s="214"/>
      <c r="L220" s="214"/>
      <c r="M220" s="214"/>
      <c r="N220" s="214"/>
      <c r="O220" s="214"/>
      <c r="P220" s="214"/>
      <c r="Q220" s="214"/>
    </row>
    <row r="221" spans="2:17" x14ac:dyDescent="0.2">
      <c r="B221" s="181"/>
      <c r="C221" s="181"/>
      <c r="D221" s="28"/>
      <c r="E221" s="214"/>
      <c r="F221" s="214"/>
      <c r="G221" s="214"/>
      <c r="H221" s="214"/>
      <c r="I221" s="214"/>
      <c r="J221" s="214"/>
      <c r="K221" s="214"/>
      <c r="L221" s="214"/>
      <c r="M221" s="214"/>
      <c r="N221" s="214"/>
      <c r="O221" s="214"/>
      <c r="P221" s="214"/>
      <c r="Q221" s="214"/>
    </row>
    <row r="222" spans="2:17" x14ac:dyDescent="0.2">
      <c r="B222" s="181"/>
      <c r="C222" s="181"/>
      <c r="D222" s="28"/>
      <c r="E222" s="214"/>
      <c r="F222" s="214"/>
      <c r="G222" s="214"/>
      <c r="H222" s="214"/>
      <c r="I222" s="214"/>
      <c r="J222" s="214"/>
      <c r="K222" s="214"/>
      <c r="L222" s="214"/>
      <c r="M222" s="214"/>
      <c r="N222" s="214"/>
      <c r="O222" s="214"/>
      <c r="P222" s="214"/>
      <c r="Q222" s="214"/>
    </row>
    <row r="223" spans="2:17" x14ac:dyDescent="0.2">
      <c r="B223" s="181"/>
      <c r="C223" s="181"/>
      <c r="D223" s="28"/>
      <c r="E223" s="214"/>
      <c r="F223" s="214"/>
      <c r="G223" s="214"/>
      <c r="H223" s="214"/>
      <c r="I223" s="214"/>
      <c r="J223" s="214"/>
      <c r="K223" s="214"/>
      <c r="L223" s="214"/>
      <c r="M223" s="214"/>
      <c r="N223" s="214"/>
      <c r="O223" s="214"/>
      <c r="P223" s="214"/>
      <c r="Q223" s="214"/>
    </row>
    <row r="224" spans="2:17" x14ac:dyDescent="0.2">
      <c r="B224" s="181"/>
      <c r="C224" s="181"/>
      <c r="D224" s="28"/>
      <c r="E224" s="214"/>
      <c r="F224" s="214"/>
      <c r="G224" s="214"/>
      <c r="H224" s="214"/>
      <c r="I224" s="214"/>
      <c r="J224" s="214"/>
      <c r="K224" s="214"/>
      <c r="L224" s="214"/>
      <c r="M224" s="214"/>
      <c r="N224" s="214"/>
      <c r="O224" s="214"/>
      <c r="P224" s="214"/>
      <c r="Q224" s="214"/>
    </row>
    <row r="225" spans="2:17" x14ac:dyDescent="0.2">
      <c r="B225" s="181"/>
      <c r="C225" s="181"/>
      <c r="D225" s="28"/>
      <c r="E225" s="214"/>
      <c r="F225" s="214"/>
      <c r="G225" s="214"/>
      <c r="H225" s="214"/>
      <c r="I225" s="214"/>
      <c r="J225" s="214"/>
      <c r="K225" s="214"/>
      <c r="L225" s="214"/>
      <c r="M225" s="214"/>
      <c r="N225" s="214"/>
      <c r="O225" s="214"/>
      <c r="P225" s="214"/>
      <c r="Q225" s="214"/>
    </row>
    <row r="226" spans="2:17" x14ac:dyDescent="0.2">
      <c r="B226" s="181"/>
      <c r="C226" s="181"/>
      <c r="D226" s="28"/>
      <c r="E226" s="214"/>
      <c r="F226" s="214"/>
      <c r="G226" s="214"/>
      <c r="H226" s="214"/>
      <c r="I226" s="214"/>
      <c r="J226" s="214"/>
      <c r="K226" s="214"/>
      <c r="L226" s="214"/>
      <c r="M226" s="214"/>
      <c r="N226" s="214"/>
      <c r="O226" s="214"/>
      <c r="P226" s="214"/>
      <c r="Q226" s="214"/>
    </row>
    <row r="227" spans="2:17" x14ac:dyDescent="0.2">
      <c r="B227" s="181"/>
      <c r="C227" s="181"/>
      <c r="D227" s="28"/>
      <c r="E227" s="214"/>
      <c r="F227" s="214"/>
      <c r="G227" s="214"/>
      <c r="H227" s="214"/>
      <c r="I227" s="214"/>
      <c r="J227" s="214"/>
      <c r="K227" s="214"/>
      <c r="L227" s="214"/>
      <c r="M227" s="214"/>
      <c r="N227" s="214"/>
      <c r="O227" s="214"/>
      <c r="P227" s="214"/>
      <c r="Q227" s="214"/>
    </row>
    <row r="228" spans="2:17" x14ac:dyDescent="0.2">
      <c r="B228" s="181"/>
      <c r="C228" s="181"/>
      <c r="D228" s="28"/>
      <c r="E228" s="214"/>
      <c r="F228" s="214"/>
      <c r="G228" s="214"/>
      <c r="H228" s="214"/>
      <c r="I228" s="214"/>
      <c r="J228" s="214"/>
      <c r="K228" s="214"/>
      <c r="L228" s="214"/>
      <c r="M228" s="214"/>
      <c r="N228" s="214"/>
      <c r="O228" s="214"/>
      <c r="P228" s="214"/>
      <c r="Q228" s="214"/>
    </row>
    <row r="229" spans="2:17" x14ac:dyDescent="0.2">
      <c r="B229" s="181"/>
      <c r="C229" s="181"/>
      <c r="D229" s="28"/>
      <c r="E229" s="214"/>
      <c r="F229" s="214"/>
      <c r="G229" s="214"/>
      <c r="H229" s="214"/>
      <c r="I229" s="214"/>
      <c r="J229" s="214"/>
      <c r="K229" s="214"/>
      <c r="L229" s="214"/>
      <c r="M229" s="214"/>
      <c r="N229" s="214"/>
      <c r="O229" s="214"/>
      <c r="P229" s="214"/>
      <c r="Q229" s="214"/>
    </row>
    <row r="230" spans="2:17" x14ac:dyDescent="0.2">
      <c r="B230" s="181"/>
      <c r="C230" s="181"/>
      <c r="D230" s="28"/>
      <c r="E230" s="214"/>
      <c r="F230" s="214"/>
      <c r="G230" s="214"/>
      <c r="H230" s="214"/>
      <c r="I230" s="214"/>
      <c r="J230" s="214"/>
      <c r="K230" s="214"/>
      <c r="L230" s="214"/>
      <c r="M230" s="214"/>
      <c r="N230" s="214"/>
      <c r="O230" s="214"/>
      <c r="P230" s="214"/>
      <c r="Q230" s="214"/>
    </row>
    <row r="231" spans="2:17" x14ac:dyDescent="0.2">
      <c r="B231" s="181"/>
      <c r="C231" s="181"/>
      <c r="D231" s="28"/>
      <c r="E231" s="214"/>
      <c r="F231" s="214"/>
      <c r="G231" s="214"/>
      <c r="H231" s="214"/>
      <c r="I231" s="214"/>
      <c r="J231" s="214"/>
      <c r="K231" s="214"/>
      <c r="L231" s="214"/>
      <c r="M231" s="214"/>
      <c r="N231" s="214"/>
      <c r="O231" s="214"/>
      <c r="P231" s="214"/>
      <c r="Q231" s="214"/>
    </row>
    <row r="232" spans="2:17" x14ac:dyDescent="0.2">
      <c r="B232" s="181"/>
      <c r="C232" s="181"/>
      <c r="D232" s="28"/>
      <c r="E232" s="214"/>
      <c r="F232" s="214"/>
      <c r="G232" s="214"/>
      <c r="H232" s="214"/>
      <c r="I232" s="214"/>
      <c r="J232" s="214"/>
      <c r="K232" s="214"/>
      <c r="L232" s="214"/>
      <c r="M232" s="214"/>
      <c r="N232" s="214"/>
      <c r="O232" s="214"/>
      <c r="P232" s="214"/>
      <c r="Q232" s="214"/>
    </row>
    <row r="233" spans="2:17" x14ac:dyDescent="0.2">
      <c r="B233" s="181"/>
      <c r="C233" s="181"/>
      <c r="D233" s="28"/>
      <c r="E233" s="214"/>
      <c r="F233" s="214"/>
      <c r="G233" s="214"/>
      <c r="H233" s="214"/>
      <c r="I233" s="214"/>
      <c r="J233" s="214"/>
      <c r="K233" s="214"/>
      <c r="L233" s="214"/>
      <c r="M233" s="214"/>
      <c r="N233" s="214"/>
      <c r="O233" s="214"/>
      <c r="P233" s="214"/>
      <c r="Q233" s="214"/>
    </row>
    <row r="234" spans="2:17" x14ac:dyDescent="0.2">
      <c r="B234" s="181"/>
      <c r="C234" s="181"/>
      <c r="D234" s="28"/>
      <c r="E234" s="214"/>
      <c r="F234" s="214"/>
      <c r="G234" s="214"/>
      <c r="H234" s="214"/>
      <c r="I234" s="214"/>
      <c r="J234" s="214"/>
      <c r="K234" s="214"/>
      <c r="L234" s="214"/>
      <c r="M234" s="214"/>
      <c r="N234" s="214"/>
      <c r="O234" s="214"/>
      <c r="P234" s="214"/>
      <c r="Q234" s="214"/>
    </row>
    <row r="235" spans="2:17" x14ac:dyDescent="0.2">
      <c r="B235" s="181"/>
      <c r="C235" s="181"/>
      <c r="D235" s="28"/>
      <c r="E235" s="214"/>
      <c r="F235" s="214"/>
      <c r="G235" s="214"/>
      <c r="H235" s="214"/>
      <c r="I235" s="214"/>
      <c r="J235" s="214"/>
      <c r="K235" s="214"/>
      <c r="L235" s="214"/>
      <c r="M235" s="214"/>
      <c r="N235" s="214"/>
      <c r="O235" s="214"/>
      <c r="P235" s="214"/>
      <c r="Q235" s="214"/>
    </row>
    <row r="236" spans="2:17" x14ac:dyDescent="0.2">
      <c r="B236" s="181"/>
      <c r="C236" s="181"/>
      <c r="D236" s="28"/>
      <c r="E236" s="214"/>
      <c r="F236" s="214"/>
      <c r="G236" s="214"/>
      <c r="H236" s="214"/>
      <c r="I236" s="214"/>
      <c r="J236" s="214"/>
      <c r="K236" s="214"/>
      <c r="L236" s="214"/>
      <c r="M236" s="214"/>
      <c r="N236" s="214"/>
      <c r="O236" s="214"/>
      <c r="P236" s="214"/>
      <c r="Q236" s="214"/>
    </row>
    <row r="237" spans="2:17" x14ac:dyDescent="0.2">
      <c r="B237" s="181"/>
      <c r="C237" s="181"/>
      <c r="D237" s="28"/>
      <c r="E237" s="214"/>
      <c r="F237" s="214"/>
      <c r="G237" s="214"/>
      <c r="H237" s="214"/>
      <c r="I237" s="214"/>
      <c r="J237" s="214"/>
      <c r="K237" s="214"/>
      <c r="L237" s="214"/>
      <c r="M237" s="214"/>
      <c r="N237" s="214"/>
      <c r="O237" s="214"/>
      <c r="P237" s="214"/>
      <c r="Q237" s="214"/>
    </row>
    <row r="238" spans="2:17" x14ac:dyDescent="0.2">
      <c r="B238" s="181"/>
      <c r="C238" s="181"/>
      <c r="D238" s="28"/>
      <c r="E238" s="214"/>
      <c r="F238" s="214"/>
      <c r="G238" s="214"/>
      <c r="H238" s="214"/>
      <c r="I238" s="214"/>
      <c r="J238" s="214"/>
      <c r="K238" s="214"/>
      <c r="L238" s="214"/>
      <c r="M238" s="214"/>
      <c r="N238" s="214"/>
      <c r="O238" s="214"/>
      <c r="P238" s="214"/>
      <c r="Q238" s="214"/>
    </row>
    <row r="239" spans="2:17" x14ac:dyDescent="0.2">
      <c r="B239" s="181"/>
      <c r="C239" s="181"/>
      <c r="D239" s="28"/>
      <c r="E239" s="214"/>
      <c r="F239" s="214"/>
      <c r="G239" s="214"/>
      <c r="H239" s="214"/>
      <c r="I239" s="214"/>
      <c r="J239" s="214"/>
      <c r="K239" s="214"/>
      <c r="L239" s="214"/>
      <c r="M239" s="214"/>
      <c r="N239" s="214"/>
      <c r="O239" s="214"/>
      <c r="P239" s="214"/>
      <c r="Q239" s="214"/>
    </row>
    <row r="240" spans="2:17" x14ac:dyDescent="0.2">
      <c r="B240" s="181"/>
      <c r="C240" s="181"/>
      <c r="D240" s="28"/>
      <c r="E240" s="214"/>
      <c r="F240" s="214"/>
      <c r="G240" s="214"/>
      <c r="H240" s="214"/>
      <c r="I240" s="214"/>
      <c r="J240" s="214"/>
      <c r="K240" s="214"/>
      <c r="L240" s="214"/>
      <c r="M240" s="214"/>
      <c r="N240" s="214"/>
      <c r="O240" s="214"/>
      <c r="P240" s="214"/>
      <c r="Q240" s="214"/>
    </row>
    <row r="241" spans="2:17" x14ac:dyDescent="0.2">
      <c r="B241" s="181"/>
      <c r="C241" s="181"/>
      <c r="D241" s="28"/>
      <c r="E241" s="214"/>
      <c r="F241" s="214"/>
      <c r="G241" s="214"/>
      <c r="H241" s="214"/>
      <c r="I241" s="214"/>
      <c r="J241" s="214"/>
      <c r="K241" s="214"/>
      <c r="L241" s="214"/>
      <c r="M241" s="214"/>
      <c r="N241" s="214"/>
      <c r="O241" s="214"/>
      <c r="P241" s="214"/>
      <c r="Q241" s="214"/>
    </row>
    <row r="242" spans="2:17" x14ac:dyDescent="0.2">
      <c r="B242" s="181"/>
      <c r="C242" s="181"/>
      <c r="D242" s="28"/>
      <c r="E242" s="214"/>
      <c r="F242" s="214"/>
      <c r="G242" s="214"/>
      <c r="H242" s="214"/>
      <c r="I242" s="214"/>
      <c r="J242" s="214"/>
      <c r="K242" s="214"/>
      <c r="L242" s="214"/>
      <c r="M242" s="214"/>
      <c r="N242" s="214"/>
      <c r="O242" s="214"/>
      <c r="P242" s="214"/>
      <c r="Q242" s="214"/>
    </row>
    <row r="243" spans="2:17" x14ac:dyDescent="0.2">
      <c r="B243" s="181"/>
      <c r="C243" s="181"/>
      <c r="D243" s="28"/>
      <c r="E243" s="214"/>
      <c r="F243" s="214"/>
      <c r="G243" s="214"/>
      <c r="H243" s="214"/>
      <c r="I243" s="214"/>
      <c r="J243" s="214"/>
      <c r="K243" s="214"/>
      <c r="L243" s="214"/>
      <c r="M243" s="214"/>
      <c r="N243" s="214"/>
      <c r="O243" s="214"/>
      <c r="P243" s="214"/>
      <c r="Q243" s="214"/>
    </row>
    <row r="244" spans="2:17" x14ac:dyDescent="0.2">
      <c r="E244" s="214"/>
      <c r="F244" s="214"/>
      <c r="G244" s="214"/>
      <c r="H244" s="214"/>
      <c r="I244" s="214"/>
      <c r="J244" s="214"/>
      <c r="K244" s="214"/>
      <c r="L244" s="214"/>
      <c r="M244" s="214"/>
      <c r="N244" s="214"/>
      <c r="O244" s="214"/>
      <c r="P244" s="214"/>
      <c r="Q244" s="214"/>
    </row>
    <row r="245" spans="2:17" x14ac:dyDescent="0.2">
      <c r="E245" s="214"/>
      <c r="F245" s="214"/>
      <c r="G245" s="214"/>
      <c r="H245" s="214"/>
      <c r="I245" s="214"/>
      <c r="J245" s="214"/>
      <c r="K245" s="214"/>
      <c r="L245" s="214"/>
      <c r="M245" s="214"/>
      <c r="N245" s="214"/>
      <c r="O245" s="214"/>
      <c r="P245" s="214"/>
      <c r="Q245" s="214"/>
    </row>
    <row r="246" spans="2:17" x14ac:dyDescent="0.2">
      <c r="E246" s="214"/>
      <c r="F246" s="214"/>
      <c r="G246" s="214"/>
      <c r="H246" s="214"/>
      <c r="I246" s="214"/>
      <c r="J246" s="214"/>
      <c r="K246" s="214"/>
      <c r="L246" s="214"/>
      <c r="M246" s="214"/>
      <c r="N246" s="214"/>
      <c r="O246" s="214"/>
      <c r="P246" s="214"/>
      <c r="Q246" s="214"/>
    </row>
    <row r="247" spans="2:17" x14ac:dyDescent="0.2">
      <c r="E247" s="214"/>
      <c r="F247" s="214"/>
      <c r="G247" s="214"/>
      <c r="H247" s="214"/>
      <c r="I247" s="214"/>
      <c r="J247" s="214"/>
      <c r="K247" s="214"/>
      <c r="L247" s="214"/>
      <c r="M247" s="214"/>
      <c r="N247" s="214"/>
      <c r="O247" s="214"/>
      <c r="P247" s="214"/>
      <c r="Q247" s="214"/>
    </row>
    <row r="248" spans="2:17" x14ac:dyDescent="0.2">
      <c r="E248" s="214"/>
      <c r="F248" s="214"/>
      <c r="G248" s="214"/>
      <c r="H248" s="214"/>
      <c r="I248" s="214"/>
      <c r="J248" s="214"/>
      <c r="K248" s="214"/>
      <c r="L248" s="214"/>
      <c r="M248" s="214"/>
      <c r="N248" s="214"/>
      <c r="O248" s="214"/>
      <c r="P248" s="214"/>
      <c r="Q248" s="214"/>
    </row>
    <row r="249" spans="2:17" x14ac:dyDescent="0.2">
      <c r="E249" s="214"/>
      <c r="F249" s="214"/>
      <c r="G249" s="214"/>
      <c r="H249" s="214"/>
      <c r="I249" s="214"/>
      <c r="J249" s="214"/>
      <c r="K249" s="214"/>
      <c r="L249" s="214"/>
      <c r="M249" s="214"/>
      <c r="N249" s="214"/>
      <c r="O249" s="214"/>
      <c r="P249" s="214"/>
      <c r="Q249" s="214"/>
    </row>
    <row r="250" spans="2:17" x14ac:dyDescent="0.2">
      <c r="E250" s="214"/>
      <c r="F250" s="214"/>
      <c r="G250" s="214"/>
      <c r="H250" s="214"/>
      <c r="I250" s="214"/>
      <c r="J250" s="214"/>
      <c r="K250" s="214"/>
      <c r="L250" s="214"/>
      <c r="M250" s="214"/>
      <c r="N250" s="214"/>
      <c r="O250" s="214"/>
      <c r="P250" s="214"/>
      <c r="Q250" s="214"/>
    </row>
    <row r="251" spans="2:17" x14ac:dyDescent="0.2">
      <c r="E251" s="214"/>
      <c r="F251" s="214"/>
      <c r="G251" s="214"/>
      <c r="H251" s="214"/>
      <c r="I251" s="214"/>
      <c r="J251" s="214"/>
      <c r="K251" s="214"/>
      <c r="L251" s="214"/>
      <c r="M251" s="214"/>
      <c r="N251" s="214"/>
      <c r="O251" s="214"/>
      <c r="P251" s="214"/>
      <c r="Q251" s="21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40625" defaultRowHeight="12.75" outlineLevelRow="1" x14ac:dyDescent="0.2"/>
  <cols>
    <col min="1" max="1" width="66" style="221" bestFit="1" customWidth="1"/>
    <col min="2" max="2" width="17.42578125" style="192" customWidth="1"/>
    <col min="3" max="3" width="18.140625" style="192" customWidth="1"/>
    <col min="4" max="4" width="11.42578125" style="35" bestFit="1" customWidth="1"/>
    <col min="5" max="5" width="17.140625" style="192" customWidth="1"/>
    <col min="6" max="6" width="17.42578125" style="192" customWidth="1"/>
    <col min="7" max="7" width="11.42578125" style="35" bestFit="1" customWidth="1"/>
    <col min="8" max="8" width="16.140625" style="192" bestFit="1" customWidth="1"/>
    <col min="9" max="16384" width="9.140625" style="221"/>
  </cols>
  <sheetData>
    <row r="2" spans="1:19" ht="18.75" x14ac:dyDescent="0.3">
      <c r="A2" s="5" t="s">
        <v>197</v>
      </c>
      <c r="B2" s="3"/>
      <c r="C2" s="3"/>
      <c r="D2" s="3"/>
      <c r="E2" s="3"/>
      <c r="F2" s="3"/>
      <c r="G2" s="3"/>
      <c r="H2" s="3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x14ac:dyDescent="0.2">
      <c r="A3" s="76"/>
    </row>
    <row r="4" spans="1:19" s="236" customFormat="1" x14ac:dyDescent="0.2">
      <c r="B4" s="223"/>
      <c r="C4" s="223"/>
      <c r="D4" s="47"/>
      <c r="E4" s="223"/>
      <c r="F4" s="223"/>
      <c r="G4" s="47"/>
      <c r="H4" s="236" t="str">
        <f>VALVAL</f>
        <v>млрд. одиниць</v>
      </c>
    </row>
    <row r="5" spans="1:19" s="113" customFormat="1" x14ac:dyDescent="0.2">
      <c r="A5" s="163"/>
      <c r="B5" s="264">
        <v>44196</v>
      </c>
      <c r="C5" s="265"/>
      <c r="D5" s="266"/>
      <c r="E5" s="264">
        <v>44377</v>
      </c>
      <c r="F5" s="265"/>
      <c r="G5" s="266"/>
      <c r="H5" s="53"/>
    </row>
    <row r="6" spans="1:19" s="157" customFormat="1" x14ac:dyDescent="0.2">
      <c r="A6" s="220"/>
      <c r="B6" s="7" t="s">
        <v>157</v>
      </c>
      <c r="C6" s="7" t="s">
        <v>160</v>
      </c>
      <c r="D6" s="101" t="s">
        <v>181</v>
      </c>
      <c r="E6" s="7" t="s">
        <v>157</v>
      </c>
      <c r="F6" s="7" t="s">
        <v>160</v>
      </c>
      <c r="G6" s="101" t="s">
        <v>181</v>
      </c>
      <c r="H6" s="7" t="s">
        <v>62</v>
      </c>
    </row>
    <row r="7" spans="1:19" s="132" customFormat="1" ht="15.75" x14ac:dyDescent="0.2">
      <c r="A7" s="34" t="s">
        <v>142</v>
      </c>
      <c r="B7" s="231">
        <f t="shared" ref="B7:H7" si="0">SUM(B8:B15)</f>
        <v>90.253504033989998</v>
      </c>
      <c r="C7" s="231">
        <f t="shared" si="0"/>
        <v>2551.88172516842</v>
      </c>
      <c r="D7" s="51">
        <f t="shared" si="0"/>
        <v>0.99999900000000008</v>
      </c>
      <c r="E7" s="231">
        <f t="shared" si="0"/>
        <v>92.520304032729996</v>
      </c>
      <c r="F7" s="231">
        <f t="shared" si="0"/>
        <v>2514.3595384780501</v>
      </c>
      <c r="G7" s="51">
        <f t="shared" si="0"/>
        <v>1.0000010000000001</v>
      </c>
      <c r="H7" s="231">
        <f t="shared" si="0"/>
        <v>1.0000000000001327E-6</v>
      </c>
    </row>
    <row r="8" spans="1:19" s="239" customFormat="1" x14ac:dyDescent="0.2">
      <c r="A8" s="177" t="s">
        <v>201</v>
      </c>
      <c r="B8" s="166">
        <v>1.4198126599999999E-2</v>
      </c>
      <c r="C8" s="166">
        <v>0.40144635042999999</v>
      </c>
      <c r="D8" s="246">
        <v>1.5699999999999999E-4</v>
      </c>
      <c r="E8" s="166">
        <v>1.2590719110000001E-2</v>
      </c>
      <c r="F8" s="166">
        <v>0.34216915966</v>
      </c>
      <c r="G8" s="246">
        <v>1.36E-4</v>
      </c>
      <c r="H8" s="166">
        <v>-2.0999999999999999E-5</v>
      </c>
    </row>
    <row r="9" spans="1:19" s="239" customFormat="1" x14ac:dyDescent="0.2">
      <c r="A9" s="177" t="s">
        <v>152</v>
      </c>
      <c r="B9" s="166">
        <v>8.8622134919800004</v>
      </c>
      <c r="C9" s="166">
        <v>250.57554160084001</v>
      </c>
      <c r="D9" s="246">
        <v>9.8192000000000002E-2</v>
      </c>
      <c r="E9" s="166">
        <v>9.0192617967699995</v>
      </c>
      <c r="F9" s="166">
        <v>245.11016436752001</v>
      </c>
      <c r="G9" s="246">
        <v>9.7484000000000001E-2</v>
      </c>
      <c r="H9" s="166">
        <v>-7.0799999999999997E-4</v>
      </c>
    </row>
    <row r="10" spans="1:19" s="239" customFormat="1" x14ac:dyDescent="0.2">
      <c r="A10" s="177" t="s">
        <v>171</v>
      </c>
      <c r="B10" s="166">
        <v>5.1343939436500001</v>
      </c>
      <c r="C10" s="166">
        <v>145.172935</v>
      </c>
      <c r="D10" s="246">
        <v>5.6889000000000002E-2</v>
      </c>
      <c r="E10" s="166">
        <v>5.3418947760500002</v>
      </c>
      <c r="F10" s="166">
        <v>145.172935</v>
      </c>
      <c r="G10" s="246">
        <v>5.7737999999999998E-2</v>
      </c>
      <c r="H10" s="166">
        <v>8.4900000000000004E-4</v>
      </c>
    </row>
    <row r="11" spans="1:19" s="239" customFormat="1" x14ac:dyDescent="0.2">
      <c r="A11" s="177" t="s">
        <v>208</v>
      </c>
      <c r="B11" s="166">
        <v>0.15031158707</v>
      </c>
      <c r="C11" s="166">
        <v>4.25</v>
      </c>
      <c r="D11" s="246">
        <v>1.665E-3</v>
      </c>
      <c r="E11" s="166">
        <v>0.60664227241000002</v>
      </c>
      <c r="F11" s="166">
        <v>16.486292387750002</v>
      </c>
      <c r="G11" s="246">
        <v>6.5570000000000003E-3</v>
      </c>
      <c r="H11" s="166">
        <v>4.8910000000000004E-3</v>
      </c>
    </row>
    <row r="12" spans="1:19" s="239" customFormat="1" x14ac:dyDescent="0.2">
      <c r="A12" s="177" t="s">
        <v>110</v>
      </c>
      <c r="B12" s="166">
        <v>12.824419451260001</v>
      </c>
      <c r="C12" s="166">
        <v>362.60533021653998</v>
      </c>
      <c r="D12" s="246">
        <v>0.142093</v>
      </c>
      <c r="E12" s="166">
        <v>12.053996715089999</v>
      </c>
      <c r="F12" s="166">
        <v>327.58303092815999</v>
      </c>
      <c r="G12" s="246">
        <v>0.13028500000000001</v>
      </c>
      <c r="H12" s="166">
        <v>-1.1808000000000001E-2</v>
      </c>
    </row>
    <row r="13" spans="1:19" s="239" customFormat="1" x14ac:dyDescent="0.2">
      <c r="A13" s="177" t="s">
        <v>146</v>
      </c>
      <c r="B13" s="166">
        <v>63.267967433430002</v>
      </c>
      <c r="C13" s="166">
        <v>1788.87647200061</v>
      </c>
      <c r="D13" s="246">
        <v>0.70100300000000004</v>
      </c>
      <c r="E13" s="166">
        <v>65.485917753300001</v>
      </c>
      <c r="F13" s="166">
        <v>1779.66494663496</v>
      </c>
      <c r="G13" s="246">
        <v>0.70780100000000001</v>
      </c>
      <c r="H13" s="166">
        <v>6.7980000000000002E-3</v>
      </c>
    </row>
    <row r="14" spans="1:19" x14ac:dyDescent="0.2">
      <c r="B14" s="181"/>
      <c r="C14" s="181"/>
      <c r="D14" s="28"/>
      <c r="E14" s="181"/>
      <c r="F14" s="181"/>
      <c r="G14" s="28"/>
      <c r="H14" s="93"/>
      <c r="I14" s="214"/>
      <c r="J14" s="214"/>
      <c r="K14" s="214"/>
      <c r="L14" s="214"/>
      <c r="M14" s="214"/>
      <c r="N14" s="214"/>
      <c r="O14" s="214"/>
      <c r="P14" s="214"/>
      <c r="Q14" s="214"/>
    </row>
    <row r="15" spans="1:19" x14ac:dyDescent="0.2">
      <c r="B15" s="181"/>
      <c r="C15" s="181"/>
      <c r="D15" s="28"/>
      <c r="E15" s="181"/>
      <c r="F15" s="181"/>
      <c r="G15" s="28"/>
      <c r="H15" s="93"/>
      <c r="I15" s="214"/>
      <c r="J15" s="214"/>
      <c r="K15" s="214"/>
      <c r="L15" s="214"/>
      <c r="M15" s="214"/>
      <c r="N15" s="214"/>
      <c r="O15" s="214"/>
      <c r="P15" s="214"/>
      <c r="Q15" s="214"/>
    </row>
    <row r="16" spans="1:19" x14ac:dyDescent="0.2">
      <c r="B16" s="181"/>
      <c r="C16" s="181"/>
      <c r="D16" s="28"/>
      <c r="E16" s="181"/>
      <c r="F16" s="181"/>
      <c r="G16" s="28"/>
      <c r="H16" s="138"/>
      <c r="I16" s="214"/>
      <c r="J16" s="214"/>
      <c r="K16" s="214"/>
      <c r="L16" s="214"/>
      <c r="M16" s="214"/>
      <c r="N16" s="214"/>
      <c r="O16" s="214"/>
      <c r="P16" s="214"/>
      <c r="Q16" s="214"/>
    </row>
    <row r="17" spans="1:19" x14ac:dyDescent="0.2">
      <c r="B17" s="181"/>
      <c r="C17" s="181"/>
      <c r="D17" s="28"/>
      <c r="E17" s="181"/>
      <c r="F17" s="181"/>
      <c r="G17" s="28"/>
      <c r="H17" s="236" t="str">
        <f>VALVAL</f>
        <v>млрд. одиниць</v>
      </c>
      <c r="I17" s="214"/>
      <c r="J17" s="214"/>
      <c r="K17" s="214"/>
      <c r="L17" s="214"/>
      <c r="M17" s="214"/>
      <c r="N17" s="214"/>
      <c r="O17" s="214"/>
      <c r="P17" s="214"/>
      <c r="Q17" s="214"/>
    </row>
    <row r="18" spans="1:19" x14ac:dyDescent="0.2">
      <c r="A18" s="163"/>
      <c r="B18" s="264">
        <v>44196</v>
      </c>
      <c r="C18" s="265"/>
      <c r="D18" s="266"/>
      <c r="E18" s="264">
        <v>44377</v>
      </c>
      <c r="F18" s="265"/>
      <c r="G18" s="266"/>
      <c r="H18" s="5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</row>
    <row r="19" spans="1:19" s="31" customFormat="1" x14ac:dyDescent="0.2">
      <c r="A19" s="79"/>
      <c r="B19" s="118" t="s">
        <v>157</v>
      </c>
      <c r="C19" s="118" t="s">
        <v>160</v>
      </c>
      <c r="D19" s="204" t="s">
        <v>181</v>
      </c>
      <c r="E19" s="118" t="s">
        <v>157</v>
      </c>
      <c r="F19" s="118" t="s">
        <v>160</v>
      </c>
      <c r="G19" s="204" t="s">
        <v>181</v>
      </c>
      <c r="H19" s="118" t="s">
        <v>62</v>
      </c>
      <c r="I19" s="255"/>
      <c r="J19" s="255"/>
      <c r="K19" s="255"/>
      <c r="L19" s="255"/>
      <c r="M19" s="255"/>
      <c r="N19" s="255"/>
      <c r="O19" s="255"/>
      <c r="P19" s="255"/>
      <c r="Q19" s="255"/>
    </row>
    <row r="20" spans="1:19" s="242" customFormat="1" ht="15" x14ac:dyDescent="0.25">
      <c r="A20" s="207" t="s">
        <v>142</v>
      </c>
      <c r="B20" s="135">
        <f t="shared" ref="B20:G20" si="1">B$21+B$27</f>
        <v>90.253504033989998</v>
      </c>
      <c r="C20" s="135">
        <f t="shared" si="1"/>
        <v>2551.88172516842</v>
      </c>
      <c r="D20" s="225">
        <f t="shared" si="1"/>
        <v>0.99999900000000008</v>
      </c>
      <c r="E20" s="135">
        <f t="shared" si="1"/>
        <v>92.52030403273001</v>
      </c>
      <c r="F20" s="135">
        <f t="shared" si="1"/>
        <v>2514.3595384780501</v>
      </c>
      <c r="G20" s="225">
        <f t="shared" si="1"/>
        <v>0.99999900000000008</v>
      </c>
      <c r="H20" s="135">
        <v>0</v>
      </c>
      <c r="I20" s="235"/>
      <c r="J20" s="235"/>
      <c r="K20" s="235"/>
      <c r="L20" s="235"/>
      <c r="M20" s="235"/>
      <c r="N20" s="235"/>
      <c r="O20" s="235"/>
      <c r="P20" s="235"/>
      <c r="Q20" s="235"/>
    </row>
    <row r="21" spans="1:19" s="130" customFormat="1" ht="15" x14ac:dyDescent="0.25">
      <c r="A21" s="183" t="s">
        <v>64</v>
      </c>
      <c r="B21" s="173">
        <f t="shared" ref="B21:G21" si="2">SUM(B$22:B$26)</f>
        <v>79.903217077660003</v>
      </c>
      <c r="C21" s="173">
        <f t="shared" si="2"/>
        <v>2259.2315015926201</v>
      </c>
      <c r="D21" s="252">
        <f t="shared" si="2"/>
        <v>0.88532000000000011</v>
      </c>
      <c r="E21" s="173">
        <f t="shared" si="2"/>
        <v>81.866061179890011</v>
      </c>
      <c r="F21" s="173">
        <f t="shared" si="2"/>
        <v>2224.8166384361102</v>
      </c>
      <c r="G21" s="252">
        <f t="shared" si="2"/>
        <v>0.88484400000000007</v>
      </c>
      <c r="H21" s="173">
        <v>-4.75E-4</v>
      </c>
      <c r="I21" s="124"/>
      <c r="J21" s="124"/>
      <c r="K21" s="124"/>
      <c r="L21" s="124"/>
      <c r="M21" s="124"/>
      <c r="N21" s="124"/>
      <c r="O21" s="124"/>
      <c r="P21" s="124"/>
      <c r="Q21" s="124"/>
    </row>
    <row r="22" spans="1:19" s="87" customFormat="1" outlineLevel="1" x14ac:dyDescent="0.2">
      <c r="A22" s="46" t="s">
        <v>201</v>
      </c>
      <c r="B22" s="48">
        <v>1.4198126599999999E-2</v>
      </c>
      <c r="C22" s="48">
        <v>0.40144635042999999</v>
      </c>
      <c r="D22" s="146">
        <v>1.5699999999999999E-4</v>
      </c>
      <c r="E22" s="48">
        <v>1.2590719110000001E-2</v>
      </c>
      <c r="F22" s="48">
        <v>0.34216915966</v>
      </c>
      <c r="G22" s="146">
        <v>1.36E-4</v>
      </c>
      <c r="H22" s="48">
        <v>-2.0999999999999999E-5</v>
      </c>
      <c r="I22" s="73"/>
      <c r="J22" s="73"/>
      <c r="K22" s="73"/>
      <c r="L22" s="73"/>
      <c r="M22" s="73"/>
      <c r="N22" s="73"/>
      <c r="O22" s="73"/>
      <c r="P22" s="73"/>
      <c r="Q22" s="73"/>
    </row>
    <row r="23" spans="1:19" outlineLevel="1" x14ac:dyDescent="0.2">
      <c r="A23" s="230" t="s">
        <v>152</v>
      </c>
      <c r="B23" s="120">
        <v>6.8993038312500001</v>
      </c>
      <c r="C23" s="120">
        <v>195.07505610753</v>
      </c>
      <c r="D23" s="205">
        <v>7.6443999999999998E-2</v>
      </c>
      <c r="E23" s="120">
        <v>7.1593116302000004</v>
      </c>
      <c r="F23" s="120">
        <v>194.56360065585</v>
      </c>
      <c r="G23" s="205">
        <v>7.7381000000000005E-2</v>
      </c>
      <c r="H23" s="120">
        <v>9.3700000000000001E-4</v>
      </c>
      <c r="I23" s="214"/>
      <c r="J23" s="214"/>
      <c r="K23" s="214"/>
      <c r="L23" s="214"/>
      <c r="M23" s="214"/>
      <c r="N23" s="214"/>
      <c r="O23" s="214"/>
      <c r="P23" s="214"/>
      <c r="Q23" s="214"/>
    </row>
    <row r="24" spans="1:19" outlineLevel="1" x14ac:dyDescent="0.2">
      <c r="A24" s="230" t="s">
        <v>171</v>
      </c>
      <c r="B24" s="120">
        <v>5.1343939436500001</v>
      </c>
      <c r="C24" s="120">
        <v>145.172935</v>
      </c>
      <c r="D24" s="205">
        <v>5.6889000000000002E-2</v>
      </c>
      <c r="E24" s="120">
        <v>5.3418947760500002</v>
      </c>
      <c r="F24" s="120">
        <v>145.172935</v>
      </c>
      <c r="G24" s="205">
        <v>5.7737999999999998E-2</v>
      </c>
      <c r="H24" s="120">
        <v>8.4900000000000004E-4</v>
      </c>
      <c r="I24" s="214"/>
      <c r="J24" s="214"/>
      <c r="K24" s="214"/>
      <c r="L24" s="214"/>
      <c r="M24" s="214"/>
      <c r="N24" s="214"/>
      <c r="O24" s="214"/>
      <c r="P24" s="214"/>
      <c r="Q24" s="214"/>
    </row>
    <row r="25" spans="1:19" outlineLevel="1" x14ac:dyDescent="0.2">
      <c r="A25" s="230" t="s">
        <v>110</v>
      </c>
      <c r="B25" s="120">
        <v>5.9975191700100003</v>
      </c>
      <c r="C25" s="120">
        <v>169.57745552429</v>
      </c>
      <c r="D25" s="205">
        <v>6.6451999999999997E-2</v>
      </c>
      <c r="E25" s="120">
        <v>5.7122466315800002</v>
      </c>
      <c r="F25" s="120">
        <v>155.23772813373</v>
      </c>
      <c r="G25" s="205">
        <v>6.1740000000000003E-2</v>
      </c>
      <c r="H25" s="120">
        <v>-4.7109999999999999E-3</v>
      </c>
      <c r="I25" s="214"/>
      <c r="J25" s="214"/>
      <c r="K25" s="214"/>
      <c r="L25" s="214"/>
      <c r="M25" s="214"/>
      <c r="N25" s="214"/>
      <c r="O25" s="214"/>
      <c r="P25" s="214"/>
      <c r="Q25" s="214"/>
    </row>
    <row r="26" spans="1:19" outlineLevel="1" x14ac:dyDescent="0.2">
      <c r="A26" s="230" t="s">
        <v>146</v>
      </c>
      <c r="B26" s="120">
        <v>61.857802006150003</v>
      </c>
      <c r="C26" s="120">
        <v>1749.00460861037</v>
      </c>
      <c r="D26" s="205">
        <v>0.68537800000000004</v>
      </c>
      <c r="E26" s="120">
        <v>63.640017422950002</v>
      </c>
      <c r="F26" s="120">
        <v>1729.5002054868701</v>
      </c>
      <c r="G26" s="205">
        <v>0.68784900000000004</v>
      </c>
      <c r="H26" s="120">
        <v>2.4710000000000001E-3</v>
      </c>
      <c r="I26" s="214"/>
      <c r="J26" s="214"/>
      <c r="K26" s="214"/>
      <c r="L26" s="214"/>
      <c r="M26" s="214"/>
      <c r="N26" s="214"/>
      <c r="O26" s="214"/>
      <c r="P26" s="214"/>
      <c r="Q26" s="214"/>
    </row>
    <row r="27" spans="1:19" ht="15" x14ac:dyDescent="0.25">
      <c r="A27" s="247" t="s">
        <v>14</v>
      </c>
      <c r="B27" s="105">
        <f t="shared" ref="B27:G27" si="3">SUM(B$28:B$31)</f>
        <v>10.350286956329999</v>
      </c>
      <c r="C27" s="105">
        <f t="shared" si="3"/>
        <v>292.6502235758</v>
      </c>
      <c r="D27" s="188">
        <f t="shared" si="3"/>
        <v>0.114679</v>
      </c>
      <c r="E27" s="105">
        <f t="shared" si="3"/>
        <v>10.654242852840001</v>
      </c>
      <c r="F27" s="105">
        <f t="shared" si="3"/>
        <v>289.54290004194002</v>
      </c>
      <c r="G27" s="188">
        <f t="shared" si="3"/>
        <v>0.11515499999999999</v>
      </c>
      <c r="H27" s="105">
        <v>4.75E-4</v>
      </c>
      <c r="I27" s="214"/>
      <c r="J27" s="214"/>
      <c r="K27" s="214"/>
      <c r="L27" s="214"/>
      <c r="M27" s="214"/>
      <c r="N27" s="214"/>
      <c r="O27" s="214"/>
      <c r="P27" s="214"/>
      <c r="Q27" s="214"/>
    </row>
    <row r="28" spans="1:19" outlineLevel="1" x14ac:dyDescent="0.2">
      <c r="A28" s="230" t="s">
        <v>152</v>
      </c>
      <c r="B28" s="120">
        <v>1.9629096607300001</v>
      </c>
      <c r="C28" s="120">
        <v>55.500485493310002</v>
      </c>
      <c r="D28" s="205">
        <v>2.1749000000000001E-2</v>
      </c>
      <c r="E28" s="120">
        <v>1.85995016657</v>
      </c>
      <c r="F28" s="120">
        <v>50.546563711669997</v>
      </c>
      <c r="G28" s="205">
        <v>2.0102999999999999E-2</v>
      </c>
      <c r="H28" s="120">
        <v>-1.6459999999999999E-3</v>
      </c>
      <c r="I28" s="214"/>
      <c r="J28" s="214"/>
      <c r="K28" s="214"/>
      <c r="L28" s="214"/>
      <c r="M28" s="214"/>
      <c r="N28" s="214"/>
      <c r="O28" s="214"/>
      <c r="P28" s="214"/>
      <c r="Q28" s="214"/>
    </row>
    <row r="29" spans="1:19" outlineLevel="1" x14ac:dyDescent="0.2">
      <c r="A29" s="230" t="s">
        <v>208</v>
      </c>
      <c r="B29" s="120">
        <v>0.15031158707</v>
      </c>
      <c r="C29" s="120">
        <v>4.25</v>
      </c>
      <c r="D29" s="205">
        <v>1.665E-3</v>
      </c>
      <c r="E29" s="120">
        <v>0.60664227241000002</v>
      </c>
      <c r="F29" s="120">
        <v>16.486292387750002</v>
      </c>
      <c r="G29" s="205">
        <v>6.5570000000000003E-3</v>
      </c>
      <c r="H29" s="120">
        <v>4.8910000000000004E-3</v>
      </c>
      <c r="I29" s="214"/>
      <c r="J29" s="214"/>
      <c r="K29" s="214"/>
      <c r="L29" s="214"/>
      <c r="M29" s="214"/>
      <c r="N29" s="214"/>
      <c r="O29" s="214"/>
      <c r="P29" s="214"/>
      <c r="Q29" s="214"/>
    </row>
    <row r="30" spans="1:19" outlineLevel="1" x14ac:dyDescent="0.2">
      <c r="A30" s="230" t="s">
        <v>110</v>
      </c>
      <c r="B30" s="120">
        <v>6.8269002812500004</v>
      </c>
      <c r="C30" s="120">
        <v>193.02787469225001</v>
      </c>
      <c r="D30" s="205">
        <v>7.5641E-2</v>
      </c>
      <c r="E30" s="120">
        <v>6.34175008351</v>
      </c>
      <c r="F30" s="120">
        <v>172.34530279443001</v>
      </c>
      <c r="G30" s="205">
        <v>6.8543999999999994E-2</v>
      </c>
      <c r="H30" s="120">
        <v>-7.097E-3</v>
      </c>
      <c r="I30" s="214"/>
      <c r="J30" s="214"/>
      <c r="K30" s="214"/>
      <c r="L30" s="214"/>
      <c r="M30" s="214"/>
      <c r="N30" s="214"/>
      <c r="O30" s="214"/>
      <c r="P30" s="214"/>
      <c r="Q30" s="214"/>
    </row>
    <row r="31" spans="1:19" outlineLevel="1" x14ac:dyDescent="0.2">
      <c r="A31" s="230" t="s">
        <v>146</v>
      </c>
      <c r="B31" s="120">
        <v>1.4101654272799999</v>
      </c>
      <c r="C31" s="120">
        <v>39.871863390240001</v>
      </c>
      <c r="D31" s="205">
        <v>1.5624000000000001E-2</v>
      </c>
      <c r="E31" s="120">
        <v>1.8459003303499999</v>
      </c>
      <c r="F31" s="120">
        <v>50.164741148090002</v>
      </c>
      <c r="G31" s="205">
        <v>1.9951E-2</v>
      </c>
      <c r="H31" s="120">
        <v>4.3270000000000001E-3</v>
      </c>
      <c r="I31" s="214"/>
      <c r="J31" s="214"/>
      <c r="K31" s="214"/>
      <c r="L31" s="214"/>
      <c r="M31" s="214"/>
      <c r="N31" s="214"/>
      <c r="O31" s="214"/>
      <c r="P31" s="214"/>
      <c r="Q31" s="214"/>
    </row>
    <row r="32" spans="1:19" x14ac:dyDescent="0.2">
      <c r="B32" s="181"/>
      <c r="C32" s="181"/>
      <c r="D32" s="28"/>
      <c r="E32" s="181"/>
      <c r="F32" s="181"/>
      <c r="G32" s="28"/>
      <c r="H32" s="181"/>
      <c r="I32" s="214"/>
      <c r="J32" s="214"/>
      <c r="K32" s="214"/>
      <c r="L32" s="214"/>
      <c r="M32" s="214"/>
      <c r="N32" s="214"/>
      <c r="O32" s="214"/>
      <c r="P32" s="214"/>
      <c r="Q32" s="214"/>
    </row>
    <row r="33" spans="2:17" x14ac:dyDescent="0.2">
      <c r="B33" s="181"/>
      <c r="C33" s="181"/>
      <c r="D33" s="28"/>
      <c r="E33" s="181"/>
      <c r="F33" s="181"/>
      <c r="G33" s="28"/>
      <c r="H33" s="181"/>
      <c r="I33" s="214"/>
      <c r="J33" s="214"/>
      <c r="K33" s="214"/>
      <c r="L33" s="214"/>
      <c r="M33" s="214"/>
      <c r="N33" s="214"/>
      <c r="O33" s="214"/>
      <c r="P33" s="214"/>
      <c r="Q33" s="214"/>
    </row>
    <row r="34" spans="2:17" x14ac:dyDescent="0.2">
      <c r="B34" s="181"/>
      <c r="C34" s="181"/>
      <c r="D34" s="28"/>
      <c r="E34" s="181"/>
      <c r="F34" s="181"/>
      <c r="G34" s="28"/>
      <c r="H34" s="181"/>
      <c r="I34" s="214"/>
      <c r="J34" s="214"/>
      <c r="K34" s="214"/>
      <c r="L34" s="214"/>
      <c r="M34" s="214"/>
      <c r="N34" s="214"/>
      <c r="O34" s="214"/>
      <c r="P34" s="214"/>
      <c r="Q34" s="214"/>
    </row>
    <row r="35" spans="2:17" x14ac:dyDescent="0.2">
      <c r="B35" s="181"/>
      <c r="C35" s="181"/>
      <c r="D35" s="28"/>
      <c r="E35" s="181"/>
      <c r="F35" s="181"/>
      <c r="G35" s="28"/>
      <c r="H35" s="181"/>
      <c r="I35" s="214"/>
      <c r="J35" s="214"/>
      <c r="K35" s="214"/>
      <c r="L35" s="214"/>
      <c r="M35" s="214"/>
      <c r="N35" s="214"/>
      <c r="O35" s="214"/>
      <c r="P35" s="214"/>
      <c r="Q35" s="214"/>
    </row>
    <row r="36" spans="2:17" x14ac:dyDescent="0.2">
      <c r="B36" s="181"/>
      <c r="C36" s="181"/>
      <c r="D36" s="28"/>
      <c r="E36" s="181"/>
      <c r="F36" s="181"/>
      <c r="G36" s="28"/>
      <c r="H36" s="181"/>
      <c r="I36" s="214"/>
      <c r="J36" s="214"/>
      <c r="K36" s="214"/>
      <c r="L36" s="214"/>
      <c r="M36" s="214"/>
      <c r="N36" s="214"/>
      <c r="O36" s="214"/>
      <c r="P36" s="214"/>
      <c r="Q36" s="214"/>
    </row>
    <row r="37" spans="2:17" x14ac:dyDescent="0.2">
      <c r="B37" s="181"/>
      <c r="C37" s="181"/>
      <c r="D37" s="28"/>
      <c r="E37" s="181"/>
      <c r="F37" s="181"/>
      <c r="G37" s="28"/>
      <c r="H37" s="181"/>
      <c r="I37" s="214"/>
      <c r="J37" s="214"/>
      <c r="K37" s="214"/>
      <c r="L37" s="214"/>
      <c r="M37" s="214"/>
      <c r="N37" s="214"/>
      <c r="O37" s="214"/>
      <c r="P37" s="214"/>
      <c r="Q37" s="214"/>
    </row>
    <row r="38" spans="2:17" x14ac:dyDescent="0.2">
      <c r="B38" s="181"/>
      <c r="C38" s="181"/>
      <c r="D38" s="28"/>
      <c r="E38" s="181"/>
      <c r="F38" s="181"/>
      <c r="G38" s="28"/>
      <c r="H38" s="181"/>
      <c r="I38" s="214"/>
      <c r="J38" s="214"/>
      <c r="K38" s="214"/>
      <c r="L38" s="214"/>
      <c r="M38" s="214"/>
      <c r="N38" s="214"/>
      <c r="O38" s="214"/>
      <c r="P38" s="214"/>
      <c r="Q38" s="214"/>
    </row>
    <row r="39" spans="2:17" x14ac:dyDescent="0.2">
      <c r="B39" s="181"/>
      <c r="C39" s="181"/>
      <c r="D39" s="28"/>
      <c r="E39" s="181"/>
      <c r="F39" s="181"/>
      <c r="G39" s="28"/>
      <c r="H39" s="181"/>
      <c r="I39" s="214"/>
      <c r="J39" s="214"/>
      <c r="K39" s="214"/>
      <c r="L39" s="214"/>
      <c r="M39" s="214"/>
      <c r="N39" s="214"/>
      <c r="O39" s="214"/>
      <c r="P39" s="214"/>
      <c r="Q39" s="214"/>
    </row>
    <row r="40" spans="2:17" x14ac:dyDescent="0.2">
      <c r="B40" s="181"/>
      <c r="C40" s="181"/>
      <c r="D40" s="28"/>
      <c r="E40" s="181"/>
      <c r="F40" s="181"/>
      <c r="G40" s="28"/>
      <c r="H40" s="181"/>
      <c r="I40" s="214"/>
      <c r="J40" s="214"/>
      <c r="K40" s="214"/>
      <c r="L40" s="214"/>
      <c r="M40" s="214"/>
      <c r="N40" s="214"/>
      <c r="O40" s="214"/>
      <c r="P40" s="214"/>
      <c r="Q40" s="214"/>
    </row>
    <row r="41" spans="2:17" x14ac:dyDescent="0.2">
      <c r="B41" s="181"/>
      <c r="C41" s="181"/>
      <c r="D41" s="28"/>
      <c r="E41" s="181"/>
      <c r="F41" s="181"/>
      <c r="G41" s="28"/>
      <c r="H41" s="181"/>
      <c r="I41" s="214"/>
      <c r="J41" s="214"/>
      <c r="K41" s="214"/>
      <c r="L41" s="214"/>
      <c r="M41" s="214"/>
      <c r="N41" s="214"/>
      <c r="O41" s="214"/>
      <c r="P41" s="214"/>
      <c r="Q41" s="214"/>
    </row>
    <row r="42" spans="2:17" x14ac:dyDescent="0.2">
      <c r="B42" s="181"/>
      <c r="C42" s="181"/>
      <c r="D42" s="28"/>
      <c r="E42" s="181"/>
      <c r="F42" s="181"/>
      <c r="G42" s="28"/>
      <c r="H42" s="181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2:17" x14ac:dyDescent="0.2">
      <c r="B43" s="181"/>
      <c r="C43" s="181"/>
      <c r="D43" s="28"/>
      <c r="E43" s="181"/>
      <c r="F43" s="181"/>
      <c r="G43" s="28"/>
      <c r="H43" s="181"/>
      <c r="I43" s="214"/>
      <c r="J43" s="214"/>
      <c r="K43" s="214"/>
      <c r="L43" s="214"/>
      <c r="M43" s="214"/>
      <c r="N43" s="214"/>
      <c r="O43" s="214"/>
      <c r="P43" s="214"/>
      <c r="Q43" s="214"/>
    </row>
    <row r="44" spans="2:17" x14ac:dyDescent="0.2">
      <c r="B44" s="181"/>
      <c r="C44" s="181"/>
      <c r="D44" s="28"/>
      <c r="E44" s="181"/>
      <c r="F44" s="181"/>
      <c r="G44" s="28"/>
      <c r="H44" s="181"/>
      <c r="I44" s="214"/>
      <c r="J44" s="214"/>
      <c r="K44" s="214"/>
      <c r="L44" s="214"/>
      <c r="M44" s="214"/>
      <c r="N44" s="214"/>
      <c r="O44" s="214"/>
      <c r="P44" s="214"/>
      <c r="Q44" s="214"/>
    </row>
    <row r="45" spans="2:17" x14ac:dyDescent="0.2">
      <c r="B45" s="181"/>
      <c r="C45" s="181"/>
      <c r="D45" s="28"/>
      <c r="E45" s="181"/>
      <c r="F45" s="181"/>
      <c r="G45" s="28"/>
      <c r="H45" s="181"/>
      <c r="I45" s="214"/>
      <c r="J45" s="214"/>
      <c r="K45" s="214"/>
      <c r="L45" s="214"/>
      <c r="M45" s="214"/>
      <c r="N45" s="214"/>
      <c r="O45" s="214"/>
      <c r="P45" s="214"/>
      <c r="Q45" s="214"/>
    </row>
    <row r="46" spans="2:17" x14ac:dyDescent="0.2">
      <c r="B46" s="181"/>
      <c r="C46" s="181"/>
      <c r="D46" s="28"/>
      <c r="E46" s="181"/>
      <c r="F46" s="181"/>
      <c r="G46" s="28"/>
      <c r="H46" s="181"/>
      <c r="I46" s="214"/>
      <c r="J46" s="214"/>
      <c r="K46" s="214"/>
      <c r="L46" s="214"/>
      <c r="M46" s="214"/>
      <c r="N46" s="214"/>
      <c r="O46" s="214"/>
      <c r="P46" s="214"/>
      <c r="Q46" s="214"/>
    </row>
    <row r="47" spans="2:17" x14ac:dyDescent="0.2">
      <c r="B47" s="181"/>
      <c r="C47" s="181"/>
      <c r="D47" s="28"/>
      <c r="E47" s="181"/>
      <c r="F47" s="181"/>
      <c r="G47" s="28"/>
      <c r="H47" s="181"/>
      <c r="I47" s="214"/>
      <c r="J47" s="214"/>
      <c r="K47" s="214"/>
      <c r="L47" s="214"/>
      <c r="M47" s="214"/>
      <c r="N47" s="214"/>
      <c r="O47" s="214"/>
      <c r="P47" s="214"/>
      <c r="Q47" s="214"/>
    </row>
    <row r="48" spans="2:17" x14ac:dyDescent="0.2">
      <c r="B48" s="181"/>
      <c r="C48" s="181"/>
      <c r="D48" s="28"/>
      <c r="E48" s="181"/>
      <c r="F48" s="181"/>
      <c r="G48" s="28"/>
      <c r="H48" s="181"/>
      <c r="I48" s="214"/>
      <c r="J48" s="214"/>
      <c r="K48" s="214"/>
      <c r="L48" s="214"/>
      <c r="M48" s="214"/>
      <c r="N48" s="214"/>
      <c r="O48" s="214"/>
      <c r="P48" s="214"/>
      <c r="Q48" s="214"/>
    </row>
    <row r="49" spans="2:17" x14ac:dyDescent="0.2">
      <c r="B49" s="181"/>
      <c r="C49" s="181"/>
      <c r="D49" s="28"/>
      <c r="E49" s="181"/>
      <c r="F49" s="181"/>
      <c r="G49" s="28"/>
      <c r="H49" s="181"/>
      <c r="I49" s="214"/>
      <c r="J49" s="214"/>
      <c r="K49" s="214"/>
      <c r="L49" s="214"/>
      <c r="M49" s="214"/>
      <c r="N49" s="214"/>
      <c r="O49" s="214"/>
      <c r="P49" s="214"/>
      <c r="Q49" s="214"/>
    </row>
    <row r="50" spans="2:17" x14ac:dyDescent="0.2">
      <c r="B50" s="181"/>
      <c r="C50" s="181"/>
      <c r="D50" s="28"/>
      <c r="E50" s="181"/>
      <c r="F50" s="181"/>
      <c r="G50" s="28"/>
      <c r="H50" s="181"/>
      <c r="I50" s="214"/>
      <c r="J50" s="214"/>
      <c r="K50" s="214"/>
      <c r="L50" s="214"/>
      <c r="M50" s="214"/>
      <c r="N50" s="214"/>
      <c r="O50" s="214"/>
      <c r="P50" s="214"/>
      <c r="Q50" s="214"/>
    </row>
    <row r="51" spans="2:17" x14ac:dyDescent="0.2">
      <c r="B51" s="181"/>
      <c r="C51" s="181"/>
      <c r="D51" s="28"/>
      <c r="E51" s="181"/>
      <c r="F51" s="181"/>
      <c r="G51" s="28"/>
      <c r="H51" s="181"/>
      <c r="I51" s="214"/>
      <c r="J51" s="214"/>
      <c r="K51" s="214"/>
      <c r="L51" s="214"/>
      <c r="M51" s="214"/>
      <c r="N51" s="214"/>
      <c r="O51" s="214"/>
      <c r="P51" s="214"/>
      <c r="Q51" s="214"/>
    </row>
    <row r="52" spans="2:17" x14ac:dyDescent="0.2">
      <c r="B52" s="181"/>
      <c r="C52" s="181"/>
      <c r="D52" s="28"/>
      <c r="E52" s="181"/>
      <c r="F52" s="181"/>
      <c r="G52" s="28"/>
      <c r="H52" s="181"/>
      <c r="I52" s="214"/>
      <c r="J52" s="214"/>
      <c r="K52" s="214"/>
      <c r="L52" s="214"/>
      <c r="M52" s="214"/>
      <c r="N52" s="214"/>
      <c r="O52" s="214"/>
      <c r="P52" s="214"/>
      <c r="Q52" s="214"/>
    </row>
    <row r="53" spans="2:17" x14ac:dyDescent="0.2">
      <c r="B53" s="181"/>
      <c r="C53" s="181"/>
      <c r="D53" s="28"/>
      <c r="E53" s="181"/>
      <c r="F53" s="181"/>
      <c r="G53" s="28"/>
      <c r="H53" s="181"/>
      <c r="I53" s="214"/>
      <c r="J53" s="214"/>
      <c r="K53" s="214"/>
      <c r="L53" s="214"/>
      <c r="M53" s="214"/>
      <c r="N53" s="214"/>
      <c r="O53" s="214"/>
      <c r="P53" s="214"/>
      <c r="Q53" s="214"/>
    </row>
    <row r="54" spans="2:17" x14ac:dyDescent="0.2">
      <c r="B54" s="181"/>
      <c r="C54" s="181"/>
      <c r="D54" s="28"/>
      <c r="E54" s="181"/>
      <c r="F54" s="181"/>
      <c r="G54" s="28"/>
      <c r="H54" s="181"/>
      <c r="I54" s="214"/>
      <c r="J54" s="214"/>
      <c r="K54" s="214"/>
      <c r="L54" s="214"/>
      <c r="M54" s="214"/>
      <c r="N54" s="214"/>
      <c r="O54" s="214"/>
      <c r="P54" s="214"/>
      <c r="Q54" s="214"/>
    </row>
    <row r="55" spans="2:17" x14ac:dyDescent="0.2">
      <c r="B55" s="181"/>
      <c r="C55" s="181"/>
      <c r="D55" s="28"/>
      <c r="E55" s="181"/>
      <c r="F55" s="181"/>
      <c r="G55" s="28"/>
      <c r="H55" s="181"/>
      <c r="I55" s="214"/>
      <c r="J55" s="214"/>
      <c r="K55" s="214"/>
      <c r="L55" s="214"/>
      <c r="M55" s="214"/>
      <c r="N55" s="214"/>
      <c r="O55" s="214"/>
      <c r="P55" s="214"/>
      <c r="Q55" s="214"/>
    </row>
    <row r="56" spans="2:17" x14ac:dyDescent="0.2">
      <c r="B56" s="181"/>
      <c r="C56" s="181"/>
      <c r="D56" s="28"/>
      <c r="E56" s="181"/>
      <c r="F56" s="181"/>
      <c r="G56" s="28"/>
      <c r="H56" s="181"/>
      <c r="I56" s="214"/>
      <c r="J56" s="214"/>
      <c r="K56" s="214"/>
      <c r="L56" s="214"/>
      <c r="M56" s="214"/>
      <c r="N56" s="214"/>
      <c r="O56" s="214"/>
      <c r="P56" s="214"/>
      <c r="Q56" s="214"/>
    </row>
    <row r="57" spans="2:17" x14ac:dyDescent="0.2">
      <c r="B57" s="181"/>
      <c r="C57" s="181"/>
      <c r="D57" s="28"/>
      <c r="E57" s="181"/>
      <c r="F57" s="181"/>
      <c r="G57" s="28"/>
      <c r="H57" s="181"/>
      <c r="I57" s="214"/>
      <c r="J57" s="214"/>
      <c r="K57" s="214"/>
      <c r="L57" s="214"/>
      <c r="M57" s="214"/>
      <c r="N57" s="214"/>
      <c r="O57" s="214"/>
      <c r="P57" s="214"/>
      <c r="Q57" s="214"/>
    </row>
    <row r="58" spans="2:17" x14ac:dyDescent="0.2">
      <c r="B58" s="181"/>
      <c r="C58" s="181"/>
      <c r="D58" s="28"/>
      <c r="E58" s="181"/>
      <c r="F58" s="181"/>
      <c r="G58" s="28"/>
      <c r="H58" s="181"/>
      <c r="I58" s="214"/>
      <c r="J58" s="214"/>
      <c r="K58" s="214"/>
      <c r="L58" s="214"/>
      <c r="M58" s="214"/>
      <c r="N58" s="214"/>
      <c r="O58" s="214"/>
      <c r="P58" s="214"/>
      <c r="Q58" s="214"/>
    </row>
    <row r="59" spans="2:17" x14ac:dyDescent="0.2">
      <c r="B59" s="181"/>
      <c r="C59" s="181"/>
      <c r="D59" s="28"/>
      <c r="E59" s="181"/>
      <c r="F59" s="181"/>
      <c r="G59" s="28"/>
      <c r="H59" s="181"/>
      <c r="I59" s="214"/>
      <c r="J59" s="214"/>
      <c r="K59" s="214"/>
      <c r="L59" s="214"/>
      <c r="M59" s="214"/>
      <c r="N59" s="214"/>
      <c r="O59" s="214"/>
      <c r="P59" s="214"/>
      <c r="Q59" s="214"/>
    </row>
    <row r="60" spans="2:17" x14ac:dyDescent="0.2">
      <c r="B60" s="181"/>
      <c r="C60" s="181"/>
      <c r="D60" s="28"/>
      <c r="E60" s="181"/>
      <c r="F60" s="181"/>
      <c r="G60" s="28"/>
      <c r="H60" s="181"/>
      <c r="I60" s="214"/>
      <c r="J60" s="214"/>
      <c r="K60" s="214"/>
      <c r="L60" s="214"/>
      <c r="M60" s="214"/>
      <c r="N60" s="214"/>
      <c r="O60" s="214"/>
      <c r="P60" s="214"/>
      <c r="Q60" s="214"/>
    </row>
    <row r="61" spans="2:17" x14ac:dyDescent="0.2">
      <c r="B61" s="181"/>
      <c r="C61" s="181"/>
      <c r="D61" s="28"/>
      <c r="E61" s="181"/>
      <c r="F61" s="181"/>
      <c r="G61" s="28"/>
      <c r="H61" s="181"/>
      <c r="I61" s="214"/>
      <c r="J61" s="214"/>
      <c r="K61" s="214"/>
      <c r="L61" s="214"/>
      <c r="M61" s="214"/>
      <c r="N61" s="214"/>
      <c r="O61" s="214"/>
      <c r="P61" s="214"/>
      <c r="Q61" s="214"/>
    </row>
    <row r="62" spans="2:17" x14ac:dyDescent="0.2">
      <c r="B62" s="181"/>
      <c r="C62" s="181"/>
      <c r="D62" s="28"/>
      <c r="E62" s="181"/>
      <c r="F62" s="181"/>
      <c r="G62" s="28"/>
      <c r="H62" s="181"/>
      <c r="I62" s="214"/>
      <c r="J62" s="214"/>
      <c r="K62" s="214"/>
      <c r="L62" s="214"/>
      <c r="M62" s="214"/>
      <c r="N62" s="214"/>
      <c r="O62" s="214"/>
      <c r="P62" s="214"/>
      <c r="Q62" s="214"/>
    </row>
    <row r="63" spans="2:17" x14ac:dyDescent="0.2">
      <c r="B63" s="181"/>
      <c r="C63" s="181"/>
      <c r="D63" s="28"/>
      <c r="E63" s="181"/>
      <c r="F63" s="181"/>
      <c r="G63" s="28"/>
      <c r="H63" s="181"/>
      <c r="I63" s="214"/>
      <c r="J63" s="214"/>
      <c r="K63" s="214"/>
      <c r="L63" s="214"/>
      <c r="M63" s="214"/>
      <c r="N63" s="214"/>
      <c r="O63" s="214"/>
      <c r="P63" s="214"/>
      <c r="Q63" s="214"/>
    </row>
    <row r="64" spans="2:17" x14ac:dyDescent="0.2">
      <c r="B64" s="181"/>
      <c r="C64" s="181"/>
      <c r="D64" s="28"/>
      <c r="E64" s="181"/>
      <c r="F64" s="181"/>
      <c r="G64" s="28"/>
      <c r="H64" s="181"/>
      <c r="I64" s="214"/>
      <c r="J64" s="214"/>
      <c r="K64" s="214"/>
      <c r="L64" s="214"/>
      <c r="M64" s="214"/>
      <c r="N64" s="214"/>
      <c r="O64" s="214"/>
      <c r="P64" s="214"/>
      <c r="Q64" s="214"/>
    </row>
    <row r="65" spans="2:17" x14ac:dyDescent="0.2">
      <c r="B65" s="181"/>
      <c r="C65" s="181"/>
      <c r="D65" s="28"/>
      <c r="E65" s="181"/>
      <c r="F65" s="181"/>
      <c r="G65" s="28"/>
      <c r="H65" s="181"/>
      <c r="I65" s="214"/>
      <c r="J65" s="214"/>
      <c r="K65" s="214"/>
      <c r="L65" s="214"/>
      <c r="M65" s="214"/>
      <c r="N65" s="214"/>
      <c r="O65" s="214"/>
      <c r="P65" s="214"/>
      <c r="Q65" s="214"/>
    </row>
    <row r="66" spans="2:17" x14ac:dyDescent="0.2">
      <c r="B66" s="181"/>
      <c r="C66" s="181"/>
      <c r="D66" s="28"/>
      <c r="E66" s="181"/>
      <c r="F66" s="181"/>
      <c r="G66" s="28"/>
      <c r="H66" s="181"/>
      <c r="I66" s="214"/>
      <c r="J66" s="214"/>
      <c r="K66" s="214"/>
      <c r="L66" s="214"/>
      <c r="M66" s="214"/>
      <c r="N66" s="214"/>
      <c r="O66" s="214"/>
      <c r="P66" s="214"/>
      <c r="Q66" s="214"/>
    </row>
    <row r="67" spans="2:17" x14ac:dyDescent="0.2">
      <c r="B67" s="181"/>
      <c r="C67" s="181"/>
      <c r="D67" s="28"/>
      <c r="E67" s="181"/>
      <c r="F67" s="181"/>
      <c r="G67" s="28"/>
      <c r="H67" s="181"/>
      <c r="I67" s="214"/>
      <c r="J67" s="214"/>
      <c r="K67" s="214"/>
      <c r="L67" s="214"/>
      <c r="M67" s="214"/>
      <c r="N67" s="214"/>
      <c r="O67" s="214"/>
      <c r="P67" s="214"/>
      <c r="Q67" s="214"/>
    </row>
    <row r="68" spans="2:17" x14ac:dyDescent="0.2">
      <c r="B68" s="181"/>
      <c r="C68" s="181"/>
      <c r="D68" s="28"/>
      <c r="E68" s="181"/>
      <c r="F68" s="181"/>
      <c r="G68" s="28"/>
      <c r="H68" s="181"/>
      <c r="I68" s="214"/>
      <c r="J68" s="214"/>
      <c r="K68" s="214"/>
      <c r="L68" s="214"/>
      <c r="M68" s="214"/>
      <c r="N68" s="214"/>
      <c r="O68" s="214"/>
      <c r="P68" s="214"/>
      <c r="Q68" s="214"/>
    </row>
    <row r="69" spans="2:17" x14ac:dyDescent="0.2">
      <c r="B69" s="181"/>
      <c r="C69" s="181"/>
      <c r="D69" s="28"/>
      <c r="E69" s="181"/>
      <c r="F69" s="181"/>
      <c r="G69" s="28"/>
      <c r="H69" s="181"/>
      <c r="I69" s="214"/>
      <c r="J69" s="214"/>
      <c r="K69" s="214"/>
      <c r="L69" s="214"/>
      <c r="M69" s="214"/>
      <c r="N69" s="214"/>
      <c r="O69" s="214"/>
      <c r="P69" s="214"/>
      <c r="Q69" s="214"/>
    </row>
    <row r="70" spans="2:17" x14ac:dyDescent="0.2">
      <c r="B70" s="181"/>
      <c r="C70" s="181"/>
      <c r="D70" s="28"/>
      <c r="E70" s="181"/>
      <c r="F70" s="181"/>
      <c r="G70" s="28"/>
      <c r="H70" s="181"/>
      <c r="I70" s="214"/>
      <c r="J70" s="214"/>
      <c r="K70" s="214"/>
      <c r="L70" s="214"/>
      <c r="M70" s="214"/>
      <c r="N70" s="214"/>
      <c r="O70" s="214"/>
      <c r="P70" s="214"/>
      <c r="Q70" s="214"/>
    </row>
    <row r="71" spans="2:17" x14ac:dyDescent="0.2">
      <c r="B71" s="181"/>
      <c r="C71" s="181"/>
      <c r="D71" s="28"/>
      <c r="E71" s="181"/>
      <c r="F71" s="181"/>
      <c r="G71" s="28"/>
      <c r="H71" s="181"/>
      <c r="I71" s="214"/>
      <c r="J71" s="214"/>
      <c r="K71" s="214"/>
      <c r="L71" s="214"/>
      <c r="M71" s="214"/>
      <c r="N71" s="214"/>
      <c r="O71" s="214"/>
      <c r="P71" s="214"/>
      <c r="Q71" s="214"/>
    </row>
    <row r="72" spans="2:17" x14ac:dyDescent="0.2">
      <c r="B72" s="181"/>
      <c r="C72" s="181"/>
      <c r="D72" s="28"/>
      <c r="E72" s="181"/>
      <c r="F72" s="181"/>
      <c r="G72" s="28"/>
      <c r="H72" s="181"/>
      <c r="I72" s="214"/>
      <c r="J72" s="214"/>
      <c r="K72" s="214"/>
      <c r="L72" s="214"/>
      <c r="M72" s="214"/>
      <c r="N72" s="214"/>
      <c r="O72" s="214"/>
      <c r="P72" s="214"/>
      <c r="Q72" s="214"/>
    </row>
    <row r="73" spans="2:17" x14ac:dyDescent="0.2">
      <c r="B73" s="181"/>
      <c r="C73" s="181"/>
      <c r="D73" s="28"/>
      <c r="E73" s="181"/>
      <c r="F73" s="181"/>
      <c r="G73" s="28"/>
      <c r="H73" s="181"/>
      <c r="I73" s="214"/>
      <c r="J73" s="214"/>
      <c r="K73" s="214"/>
      <c r="L73" s="214"/>
      <c r="M73" s="214"/>
      <c r="N73" s="214"/>
      <c r="O73" s="214"/>
      <c r="P73" s="214"/>
      <c r="Q73" s="214"/>
    </row>
    <row r="74" spans="2:17" x14ac:dyDescent="0.2">
      <c r="B74" s="181"/>
      <c r="C74" s="181"/>
      <c r="D74" s="28"/>
      <c r="E74" s="181"/>
      <c r="F74" s="181"/>
      <c r="G74" s="28"/>
      <c r="H74" s="181"/>
      <c r="I74" s="214"/>
      <c r="J74" s="214"/>
      <c r="K74" s="214"/>
      <c r="L74" s="214"/>
      <c r="M74" s="214"/>
      <c r="N74" s="214"/>
      <c r="O74" s="214"/>
      <c r="P74" s="214"/>
      <c r="Q74" s="214"/>
    </row>
    <row r="75" spans="2:17" x14ac:dyDescent="0.2">
      <c r="B75" s="181"/>
      <c r="C75" s="181"/>
      <c r="D75" s="28"/>
      <c r="E75" s="181"/>
      <c r="F75" s="181"/>
      <c r="G75" s="28"/>
      <c r="H75" s="181"/>
      <c r="I75" s="214"/>
      <c r="J75" s="214"/>
      <c r="K75" s="214"/>
      <c r="L75" s="214"/>
      <c r="M75" s="214"/>
      <c r="N75" s="214"/>
      <c r="O75" s="214"/>
      <c r="P75" s="214"/>
      <c r="Q75" s="214"/>
    </row>
    <row r="76" spans="2:17" x14ac:dyDescent="0.2">
      <c r="B76" s="181"/>
      <c r="C76" s="181"/>
      <c r="D76" s="28"/>
      <c r="E76" s="181"/>
      <c r="F76" s="181"/>
      <c r="G76" s="28"/>
      <c r="H76" s="181"/>
      <c r="I76" s="214"/>
      <c r="J76" s="214"/>
      <c r="K76" s="214"/>
      <c r="L76" s="214"/>
      <c r="M76" s="214"/>
      <c r="N76" s="214"/>
      <c r="O76" s="214"/>
      <c r="P76" s="214"/>
      <c r="Q76" s="214"/>
    </row>
    <row r="77" spans="2:17" x14ac:dyDescent="0.2">
      <c r="B77" s="181"/>
      <c r="C77" s="181"/>
      <c r="D77" s="28"/>
      <c r="E77" s="181"/>
      <c r="F77" s="181"/>
      <c r="G77" s="28"/>
      <c r="H77" s="181"/>
      <c r="I77" s="214"/>
      <c r="J77" s="214"/>
      <c r="K77" s="214"/>
      <c r="L77" s="214"/>
      <c r="M77" s="214"/>
      <c r="N77" s="214"/>
      <c r="O77" s="214"/>
      <c r="P77" s="214"/>
      <c r="Q77" s="214"/>
    </row>
    <row r="78" spans="2:17" x14ac:dyDescent="0.2">
      <c r="B78" s="181"/>
      <c r="C78" s="181"/>
      <c r="D78" s="28"/>
      <c r="E78" s="181"/>
      <c r="F78" s="181"/>
      <c r="G78" s="28"/>
      <c r="H78" s="181"/>
      <c r="I78" s="214"/>
      <c r="J78" s="214"/>
      <c r="K78" s="214"/>
      <c r="L78" s="214"/>
      <c r="M78" s="214"/>
      <c r="N78" s="214"/>
      <c r="O78" s="214"/>
      <c r="P78" s="214"/>
      <c r="Q78" s="214"/>
    </row>
    <row r="79" spans="2:17" x14ac:dyDescent="0.2">
      <c r="B79" s="181"/>
      <c r="C79" s="181"/>
      <c r="D79" s="28"/>
      <c r="E79" s="181"/>
      <c r="F79" s="181"/>
      <c r="G79" s="28"/>
      <c r="H79" s="181"/>
      <c r="I79" s="214"/>
      <c r="J79" s="214"/>
      <c r="K79" s="214"/>
      <c r="L79" s="214"/>
      <c r="M79" s="214"/>
      <c r="N79" s="214"/>
      <c r="O79" s="214"/>
      <c r="P79" s="214"/>
      <c r="Q79" s="214"/>
    </row>
    <row r="80" spans="2:17" x14ac:dyDescent="0.2">
      <c r="B80" s="181"/>
      <c r="C80" s="181"/>
      <c r="D80" s="28"/>
      <c r="E80" s="181"/>
      <c r="F80" s="181"/>
      <c r="G80" s="28"/>
      <c r="H80" s="181"/>
      <c r="I80" s="214"/>
      <c r="J80" s="214"/>
      <c r="K80" s="214"/>
      <c r="L80" s="214"/>
      <c r="M80" s="214"/>
      <c r="N80" s="214"/>
      <c r="O80" s="214"/>
      <c r="P80" s="214"/>
      <c r="Q80" s="214"/>
    </row>
    <row r="81" spans="2:17" x14ac:dyDescent="0.2">
      <c r="B81" s="181"/>
      <c r="C81" s="181"/>
      <c r="D81" s="28"/>
      <c r="E81" s="181"/>
      <c r="F81" s="181"/>
      <c r="G81" s="28"/>
      <c r="H81" s="181"/>
      <c r="I81" s="214"/>
      <c r="J81" s="214"/>
      <c r="K81" s="214"/>
      <c r="L81" s="214"/>
      <c r="M81" s="214"/>
      <c r="N81" s="214"/>
      <c r="O81" s="214"/>
      <c r="P81" s="214"/>
      <c r="Q81" s="214"/>
    </row>
    <row r="82" spans="2:17" x14ac:dyDescent="0.2">
      <c r="B82" s="181"/>
      <c r="C82" s="181"/>
      <c r="D82" s="28"/>
      <c r="E82" s="181"/>
      <c r="F82" s="181"/>
      <c r="G82" s="28"/>
      <c r="H82" s="181"/>
      <c r="I82" s="214"/>
      <c r="J82" s="214"/>
      <c r="K82" s="214"/>
      <c r="L82" s="214"/>
      <c r="M82" s="214"/>
      <c r="N82" s="214"/>
      <c r="O82" s="214"/>
      <c r="P82" s="214"/>
      <c r="Q82" s="214"/>
    </row>
    <row r="83" spans="2:17" x14ac:dyDescent="0.2">
      <c r="B83" s="181"/>
      <c r="C83" s="181"/>
      <c r="D83" s="28"/>
      <c r="E83" s="181"/>
      <c r="F83" s="181"/>
      <c r="G83" s="28"/>
      <c r="H83" s="181"/>
      <c r="I83" s="214"/>
      <c r="J83" s="214"/>
      <c r="K83" s="214"/>
      <c r="L83" s="214"/>
      <c r="M83" s="214"/>
      <c r="N83" s="214"/>
      <c r="O83" s="214"/>
      <c r="P83" s="214"/>
      <c r="Q83" s="214"/>
    </row>
    <row r="84" spans="2:17" x14ac:dyDescent="0.2">
      <c r="B84" s="181"/>
      <c r="C84" s="181"/>
      <c r="D84" s="28"/>
      <c r="E84" s="181"/>
      <c r="F84" s="181"/>
      <c r="G84" s="28"/>
      <c r="H84" s="181"/>
      <c r="I84" s="214"/>
      <c r="J84" s="214"/>
      <c r="K84" s="214"/>
      <c r="L84" s="214"/>
      <c r="M84" s="214"/>
      <c r="N84" s="214"/>
      <c r="O84" s="214"/>
      <c r="P84" s="214"/>
      <c r="Q84" s="214"/>
    </row>
    <row r="85" spans="2:17" x14ac:dyDescent="0.2">
      <c r="B85" s="181"/>
      <c r="C85" s="181"/>
      <c r="D85" s="28"/>
      <c r="E85" s="181"/>
      <c r="F85" s="181"/>
      <c r="G85" s="28"/>
      <c r="H85" s="181"/>
      <c r="I85" s="214"/>
      <c r="J85" s="214"/>
      <c r="K85" s="214"/>
      <c r="L85" s="214"/>
      <c r="M85" s="214"/>
      <c r="N85" s="214"/>
      <c r="O85" s="214"/>
      <c r="P85" s="214"/>
      <c r="Q85" s="214"/>
    </row>
    <row r="86" spans="2:17" x14ac:dyDescent="0.2">
      <c r="B86" s="181"/>
      <c r="C86" s="181"/>
      <c r="D86" s="28"/>
      <c r="E86" s="181"/>
      <c r="F86" s="181"/>
      <c r="G86" s="28"/>
      <c r="H86" s="181"/>
      <c r="I86" s="214"/>
      <c r="J86" s="214"/>
      <c r="K86" s="214"/>
      <c r="L86" s="214"/>
      <c r="M86" s="214"/>
      <c r="N86" s="214"/>
      <c r="O86" s="214"/>
      <c r="P86" s="214"/>
      <c r="Q86" s="214"/>
    </row>
    <row r="87" spans="2:17" x14ac:dyDescent="0.2">
      <c r="B87" s="181"/>
      <c r="C87" s="181"/>
      <c r="D87" s="28"/>
      <c r="E87" s="181"/>
      <c r="F87" s="181"/>
      <c r="G87" s="28"/>
      <c r="H87" s="181"/>
      <c r="I87" s="214"/>
      <c r="J87" s="214"/>
      <c r="K87" s="214"/>
      <c r="L87" s="214"/>
      <c r="M87" s="214"/>
      <c r="N87" s="214"/>
      <c r="O87" s="214"/>
      <c r="P87" s="214"/>
      <c r="Q87" s="214"/>
    </row>
    <row r="88" spans="2:17" x14ac:dyDescent="0.2">
      <c r="B88" s="181"/>
      <c r="C88" s="181"/>
      <c r="D88" s="28"/>
      <c r="E88" s="181"/>
      <c r="F88" s="181"/>
      <c r="G88" s="28"/>
      <c r="H88" s="181"/>
      <c r="I88" s="214"/>
      <c r="J88" s="214"/>
      <c r="K88" s="214"/>
      <c r="L88" s="214"/>
      <c r="M88" s="214"/>
      <c r="N88" s="214"/>
      <c r="O88" s="214"/>
      <c r="P88" s="214"/>
      <c r="Q88" s="214"/>
    </row>
    <row r="89" spans="2:17" x14ac:dyDescent="0.2">
      <c r="B89" s="181"/>
      <c r="C89" s="181"/>
      <c r="D89" s="28"/>
      <c r="E89" s="181"/>
      <c r="F89" s="181"/>
      <c r="G89" s="28"/>
      <c r="H89" s="181"/>
      <c r="I89" s="214"/>
      <c r="J89" s="214"/>
      <c r="K89" s="214"/>
      <c r="L89" s="214"/>
      <c r="M89" s="214"/>
      <c r="N89" s="214"/>
      <c r="O89" s="214"/>
      <c r="P89" s="214"/>
      <c r="Q89" s="214"/>
    </row>
    <row r="90" spans="2:17" x14ac:dyDescent="0.2">
      <c r="B90" s="181"/>
      <c r="C90" s="181"/>
      <c r="D90" s="28"/>
      <c r="E90" s="181"/>
      <c r="F90" s="181"/>
      <c r="G90" s="28"/>
      <c r="H90" s="181"/>
      <c r="I90" s="214"/>
      <c r="J90" s="214"/>
      <c r="K90" s="214"/>
      <c r="L90" s="214"/>
      <c r="M90" s="214"/>
      <c r="N90" s="214"/>
      <c r="O90" s="214"/>
      <c r="P90" s="214"/>
      <c r="Q90" s="214"/>
    </row>
    <row r="91" spans="2:17" x14ac:dyDescent="0.2">
      <c r="B91" s="181"/>
      <c r="C91" s="181"/>
      <c r="D91" s="28"/>
      <c r="E91" s="181"/>
      <c r="F91" s="181"/>
      <c r="G91" s="28"/>
      <c r="H91" s="181"/>
      <c r="I91" s="214"/>
      <c r="J91" s="214"/>
      <c r="K91" s="214"/>
      <c r="L91" s="214"/>
      <c r="M91" s="214"/>
      <c r="N91" s="214"/>
      <c r="O91" s="214"/>
      <c r="P91" s="214"/>
      <c r="Q91" s="214"/>
    </row>
    <row r="92" spans="2:17" x14ac:dyDescent="0.2">
      <c r="B92" s="181"/>
      <c r="C92" s="181"/>
      <c r="D92" s="28"/>
      <c r="E92" s="181"/>
      <c r="F92" s="181"/>
      <c r="G92" s="28"/>
      <c r="H92" s="181"/>
      <c r="I92" s="214"/>
      <c r="J92" s="214"/>
      <c r="K92" s="214"/>
      <c r="L92" s="214"/>
      <c r="M92" s="214"/>
      <c r="N92" s="214"/>
      <c r="O92" s="214"/>
      <c r="P92" s="214"/>
      <c r="Q92" s="214"/>
    </row>
    <row r="93" spans="2:17" x14ac:dyDescent="0.2">
      <c r="B93" s="181"/>
      <c r="C93" s="181"/>
      <c r="D93" s="28"/>
      <c r="E93" s="181"/>
      <c r="F93" s="181"/>
      <c r="G93" s="28"/>
      <c r="H93" s="181"/>
      <c r="I93" s="214"/>
      <c r="J93" s="214"/>
      <c r="K93" s="214"/>
      <c r="L93" s="214"/>
      <c r="M93" s="214"/>
      <c r="N93" s="214"/>
      <c r="O93" s="214"/>
      <c r="P93" s="214"/>
      <c r="Q93" s="214"/>
    </row>
    <row r="94" spans="2:17" x14ac:dyDescent="0.2">
      <c r="B94" s="181"/>
      <c r="C94" s="181"/>
      <c r="D94" s="28"/>
      <c r="E94" s="181"/>
      <c r="F94" s="181"/>
      <c r="G94" s="28"/>
      <c r="H94" s="181"/>
      <c r="I94" s="214"/>
      <c r="J94" s="214"/>
      <c r="K94" s="214"/>
      <c r="L94" s="214"/>
      <c r="M94" s="214"/>
      <c r="N94" s="214"/>
      <c r="O94" s="214"/>
      <c r="P94" s="214"/>
      <c r="Q94" s="214"/>
    </row>
    <row r="95" spans="2:17" x14ac:dyDescent="0.2">
      <c r="B95" s="181"/>
      <c r="C95" s="181"/>
      <c r="D95" s="28"/>
      <c r="E95" s="181"/>
      <c r="F95" s="181"/>
      <c r="G95" s="28"/>
      <c r="H95" s="181"/>
      <c r="I95" s="214"/>
      <c r="J95" s="214"/>
      <c r="K95" s="214"/>
      <c r="L95" s="214"/>
      <c r="M95" s="214"/>
      <c r="N95" s="214"/>
      <c r="O95" s="214"/>
      <c r="P95" s="214"/>
      <c r="Q95" s="214"/>
    </row>
    <row r="96" spans="2:17" x14ac:dyDescent="0.2">
      <c r="B96" s="181"/>
      <c r="C96" s="181"/>
      <c r="D96" s="28"/>
      <c r="E96" s="181"/>
      <c r="F96" s="181"/>
      <c r="G96" s="28"/>
      <c r="H96" s="181"/>
      <c r="I96" s="214"/>
      <c r="J96" s="214"/>
      <c r="K96" s="214"/>
      <c r="L96" s="214"/>
      <c r="M96" s="214"/>
      <c r="N96" s="214"/>
      <c r="O96" s="214"/>
      <c r="P96" s="214"/>
      <c r="Q96" s="214"/>
    </row>
    <row r="97" spans="2:17" x14ac:dyDescent="0.2">
      <c r="B97" s="181"/>
      <c r="C97" s="181"/>
      <c r="D97" s="28"/>
      <c r="E97" s="181"/>
      <c r="F97" s="181"/>
      <c r="G97" s="28"/>
      <c r="H97" s="181"/>
      <c r="I97" s="214"/>
      <c r="J97" s="214"/>
      <c r="K97" s="214"/>
      <c r="L97" s="214"/>
      <c r="M97" s="214"/>
      <c r="N97" s="214"/>
      <c r="O97" s="214"/>
      <c r="P97" s="214"/>
      <c r="Q97" s="214"/>
    </row>
    <row r="98" spans="2:17" x14ac:dyDescent="0.2">
      <c r="B98" s="181"/>
      <c r="C98" s="181"/>
      <c r="D98" s="28"/>
      <c r="E98" s="181"/>
      <c r="F98" s="181"/>
      <c r="G98" s="28"/>
      <c r="H98" s="181"/>
      <c r="I98" s="214"/>
      <c r="J98" s="214"/>
      <c r="K98" s="214"/>
      <c r="L98" s="214"/>
      <c r="M98" s="214"/>
      <c r="N98" s="214"/>
      <c r="O98" s="214"/>
      <c r="P98" s="214"/>
      <c r="Q98" s="214"/>
    </row>
    <row r="99" spans="2:17" x14ac:dyDescent="0.2">
      <c r="B99" s="181"/>
      <c r="C99" s="181"/>
      <c r="D99" s="28"/>
      <c r="E99" s="181"/>
      <c r="F99" s="181"/>
      <c r="G99" s="28"/>
      <c r="H99" s="181"/>
      <c r="I99" s="214"/>
      <c r="J99" s="214"/>
      <c r="K99" s="214"/>
      <c r="L99" s="214"/>
      <c r="M99" s="214"/>
      <c r="N99" s="214"/>
      <c r="O99" s="214"/>
      <c r="P99" s="214"/>
      <c r="Q99" s="214"/>
    </row>
    <row r="100" spans="2:17" x14ac:dyDescent="0.2">
      <c r="B100" s="181"/>
      <c r="C100" s="181"/>
      <c r="D100" s="28"/>
      <c r="E100" s="181"/>
      <c r="F100" s="181"/>
      <c r="G100" s="28"/>
      <c r="H100" s="181"/>
      <c r="I100" s="214"/>
      <c r="J100" s="214"/>
      <c r="K100" s="214"/>
      <c r="L100" s="214"/>
      <c r="M100" s="214"/>
      <c r="N100" s="214"/>
      <c r="O100" s="214"/>
      <c r="P100" s="214"/>
      <c r="Q100" s="214"/>
    </row>
    <row r="101" spans="2:17" x14ac:dyDescent="0.2">
      <c r="B101" s="181"/>
      <c r="C101" s="181"/>
      <c r="D101" s="28"/>
      <c r="E101" s="181"/>
      <c r="F101" s="181"/>
      <c r="G101" s="28"/>
      <c r="H101" s="181"/>
      <c r="I101" s="214"/>
      <c r="J101" s="214"/>
      <c r="K101" s="214"/>
      <c r="L101" s="214"/>
      <c r="M101" s="214"/>
      <c r="N101" s="214"/>
      <c r="O101" s="214"/>
      <c r="P101" s="214"/>
      <c r="Q101" s="214"/>
    </row>
    <row r="102" spans="2:17" x14ac:dyDescent="0.2">
      <c r="B102" s="181"/>
      <c r="C102" s="181"/>
      <c r="D102" s="28"/>
      <c r="E102" s="181"/>
      <c r="F102" s="181"/>
      <c r="G102" s="28"/>
      <c r="H102" s="181"/>
      <c r="I102" s="214"/>
      <c r="J102" s="214"/>
      <c r="K102" s="214"/>
      <c r="L102" s="214"/>
      <c r="M102" s="214"/>
      <c r="N102" s="214"/>
      <c r="O102" s="214"/>
      <c r="P102" s="214"/>
      <c r="Q102" s="214"/>
    </row>
    <row r="103" spans="2:17" x14ac:dyDescent="0.2">
      <c r="B103" s="181"/>
      <c r="C103" s="181"/>
      <c r="D103" s="28"/>
      <c r="E103" s="181"/>
      <c r="F103" s="181"/>
      <c r="G103" s="28"/>
      <c r="H103" s="181"/>
      <c r="I103" s="214"/>
      <c r="J103" s="214"/>
      <c r="K103" s="214"/>
      <c r="L103" s="214"/>
      <c r="M103" s="214"/>
      <c r="N103" s="214"/>
      <c r="O103" s="214"/>
      <c r="P103" s="214"/>
      <c r="Q103" s="214"/>
    </row>
    <row r="104" spans="2:17" x14ac:dyDescent="0.2">
      <c r="B104" s="181"/>
      <c r="C104" s="181"/>
      <c r="D104" s="28"/>
      <c r="E104" s="181"/>
      <c r="F104" s="181"/>
      <c r="G104" s="28"/>
      <c r="H104" s="181"/>
      <c r="I104" s="214"/>
      <c r="J104" s="214"/>
      <c r="K104" s="214"/>
      <c r="L104" s="214"/>
      <c r="M104" s="214"/>
      <c r="N104" s="214"/>
      <c r="O104" s="214"/>
      <c r="P104" s="214"/>
      <c r="Q104" s="214"/>
    </row>
    <row r="105" spans="2:17" x14ac:dyDescent="0.2">
      <c r="B105" s="181"/>
      <c r="C105" s="181"/>
      <c r="D105" s="28"/>
      <c r="E105" s="181"/>
      <c r="F105" s="181"/>
      <c r="G105" s="28"/>
      <c r="H105" s="181"/>
      <c r="I105" s="214"/>
      <c r="J105" s="214"/>
      <c r="K105" s="214"/>
      <c r="L105" s="214"/>
      <c r="M105" s="214"/>
      <c r="N105" s="214"/>
      <c r="O105" s="214"/>
      <c r="P105" s="214"/>
      <c r="Q105" s="214"/>
    </row>
    <row r="106" spans="2:17" x14ac:dyDescent="0.2">
      <c r="B106" s="181"/>
      <c r="C106" s="181"/>
      <c r="D106" s="28"/>
      <c r="E106" s="181"/>
      <c r="F106" s="181"/>
      <c r="G106" s="28"/>
      <c r="H106" s="181"/>
      <c r="I106" s="214"/>
      <c r="J106" s="214"/>
      <c r="K106" s="214"/>
      <c r="L106" s="214"/>
      <c r="M106" s="214"/>
      <c r="N106" s="214"/>
      <c r="O106" s="214"/>
      <c r="P106" s="214"/>
      <c r="Q106" s="214"/>
    </row>
    <row r="107" spans="2:17" x14ac:dyDescent="0.2">
      <c r="B107" s="181"/>
      <c r="C107" s="181"/>
      <c r="D107" s="28"/>
      <c r="E107" s="181"/>
      <c r="F107" s="181"/>
      <c r="G107" s="28"/>
      <c r="H107" s="181"/>
      <c r="I107" s="214"/>
      <c r="J107" s="214"/>
      <c r="K107" s="214"/>
      <c r="L107" s="214"/>
      <c r="M107" s="214"/>
      <c r="N107" s="214"/>
      <c r="O107" s="214"/>
      <c r="P107" s="214"/>
      <c r="Q107" s="214"/>
    </row>
    <row r="108" spans="2:17" x14ac:dyDescent="0.2">
      <c r="B108" s="181"/>
      <c r="C108" s="181"/>
      <c r="D108" s="28"/>
      <c r="E108" s="181"/>
      <c r="F108" s="181"/>
      <c r="G108" s="28"/>
      <c r="H108" s="181"/>
      <c r="I108" s="214"/>
      <c r="J108" s="214"/>
      <c r="K108" s="214"/>
      <c r="L108" s="214"/>
      <c r="M108" s="214"/>
      <c r="N108" s="214"/>
      <c r="O108" s="214"/>
      <c r="P108" s="214"/>
      <c r="Q108" s="214"/>
    </row>
    <row r="109" spans="2:17" x14ac:dyDescent="0.2">
      <c r="B109" s="181"/>
      <c r="C109" s="181"/>
      <c r="D109" s="28"/>
      <c r="E109" s="181"/>
      <c r="F109" s="181"/>
      <c r="G109" s="28"/>
      <c r="H109" s="181"/>
      <c r="I109" s="214"/>
      <c r="J109" s="214"/>
      <c r="K109" s="214"/>
      <c r="L109" s="214"/>
      <c r="M109" s="214"/>
      <c r="N109" s="214"/>
      <c r="O109" s="214"/>
      <c r="P109" s="214"/>
      <c r="Q109" s="214"/>
    </row>
    <row r="110" spans="2:17" x14ac:dyDescent="0.2">
      <c r="B110" s="181"/>
      <c r="C110" s="181"/>
      <c r="D110" s="28"/>
      <c r="E110" s="181"/>
      <c r="F110" s="181"/>
      <c r="G110" s="28"/>
      <c r="H110" s="181"/>
      <c r="I110" s="214"/>
      <c r="J110" s="214"/>
      <c r="K110" s="214"/>
      <c r="L110" s="214"/>
      <c r="M110" s="214"/>
      <c r="N110" s="214"/>
      <c r="O110" s="214"/>
      <c r="P110" s="214"/>
      <c r="Q110" s="214"/>
    </row>
    <row r="111" spans="2:17" x14ac:dyDescent="0.2">
      <c r="B111" s="181"/>
      <c r="C111" s="181"/>
      <c r="D111" s="28"/>
      <c r="E111" s="181"/>
      <c r="F111" s="181"/>
      <c r="G111" s="28"/>
      <c r="H111" s="181"/>
      <c r="I111" s="214"/>
      <c r="J111" s="214"/>
      <c r="K111" s="214"/>
      <c r="L111" s="214"/>
      <c r="M111" s="214"/>
      <c r="N111" s="214"/>
      <c r="O111" s="214"/>
      <c r="P111" s="214"/>
      <c r="Q111" s="214"/>
    </row>
    <row r="112" spans="2:17" x14ac:dyDescent="0.2">
      <c r="B112" s="181"/>
      <c r="C112" s="181"/>
      <c r="D112" s="28"/>
      <c r="E112" s="181"/>
      <c r="F112" s="181"/>
      <c r="G112" s="28"/>
      <c r="H112" s="181"/>
      <c r="I112" s="214"/>
      <c r="J112" s="214"/>
      <c r="K112" s="214"/>
      <c r="L112" s="214"/>
      <c r="M112" s="214"/>
      <c r="N112" s="214"/>
      <c r="O112" s="214"/>
      <c r="P112" s="214"/>
      <c r="Q112" s="214"/>
    </row>
    <row r="113" spans="2:17" x14ac:dyDescent="0.2">
      <c r="B113" s="181"/>
      <c r="C113" s="181"/>
      <c r="D113" s="28"/>
      <c r="E113" s="181"/>
      <c r="F113" s="181"/>
      <c r="G113" s="28"/>
      <c r="H113" s="181"/>
      <c r="I113" s="214"/>
      <c r="J113" s="214"/>
      <c r="K113" s="214"/>
      <c r="L113" s="214"/>
      <c r="M113" s="214"/>
      <c r="N113" s="214"/>
      <c r="O113" s="214"/>
      <c r="P113" s="214"/>
      <c r="Q113" s="214"/>
    </row>
    <row r="114" spans="2:17" x14ac:dyDescent="0.2">
      <c r="B114" s="181"/>
      <c r="C114" s="181"/>
      <c r="D114" s="28"/>
      <c r="E114" s="181"/>
      <c r="F114" s="181"/>
      <c r="G114" s="28"/>
      <c r="H114" s="181"/>
      <c r="I114" s="214"/>
      <c r="J114" s="214"/>
      <c r="K114" s="214"/>
      <c r="L114" s="214"/>
      <c r="M114" s="214"/>
      <c r="N114" s="214"/>
      <c r="O114" s="214"/>
      <c r="P114" s="214"/>
      <c r="Q114" s="214"/>
    </row>
    <row r="115" spans="2:17" x14ac:dyDescent="0.2">
      <c r="B115" s="181"/>
      <c r="C115" s="181"/>
      <c r="D115" s="28"/>
      <c r="E115" s="181"/>
      <c r="F115" s="181"/>
      <c r="G115" s="28"/>
      <c r="H115" s="181"/>
      <c r="I115" s="214"/>
      <c r="J115" s="214"/>
      <c r="K115" s="214"/>
      <c r="L115" s="214"/>
      <c r="M115" s="214"/>
      <c r="N115" s="214"/>
      <c r="O115" s="214"/>
      <c r="P115" s="214"/>
      <c r="Q115" s="214"/>
    </row>
    <row r="116" spans="2:17" x14ac:dyDescent="0.2">
      <c r="B116" s="181"/>
      <c r="C116" s="181"/>
      <c r="D116" s="28"/>
      <c r="E116" s="181"/>
      <c r="F116" s="181"/>
      <c r="G116" s="28"/>
      <c r="H116" s="181"/>
      <c r="I116" s="214"/>
      <c r="J116" s="214"/>
      <c r="K116" s="214"/>
      <c r="L116" s="214"/>
      <c r="M116" s="214"/>
      <c r="N116" s="214"/>
      <c r="O116" s="214"/>
      <c r="P116" s="214"/>
      <c r="Q116" s="214"/>
    </row>
    <row r="117" spans="2:17" x14ac:dyDescent="0.2">
      <c r="B117" s="181"/>
      <c r="C117" s="181"/>
      <c r="D117" s="28"/>
      <c r="E117" s="181"/>
      <c r="F117" s="181"/>
      <c r="G117" s="28"/>
      <c r="H117" s="181"/>
      <c r="I117" s="214"/>
      <c r="J117" s="214"/>
      <c r="K117" s="214"/>
      <c r="L117" s="214"/>
      <c r="M117" s="214"/>
      <c r="N117" s="214"/>
      <c r="O117" s="214"/>
      <c r="P117" s="214"/>
      <c r="Q117" s="214"/>
    </row>
    <row r="118" spans="2:17" x14ac:dyDescent="0.2">
      <c r="B118" s="181"/>
      <c r="C118" s="181"/>
      <c r="D118" s="28"/>
      <c r="E118" s="181"/>
      <c r="F118" s="181"/>
      <c r="G118" s="28"/>
      <c r="H118" s="181"/>
      <c r="I118" s="214"/>
      <c r="J118" s="214"/>
      <c r="K118" s="214"/>
      <c r="L118" s="214"/>
      <c r="M118" s="214"/>
      <c r="N118" s="214"/>
      <c r="O118" s="214"/>
      <c r="P118" s="214"/>
      <c r="Q118" s="214"/>
    </row>
    <row r="119" spans="2:17" x14ac:dyDescent="0.2">
      <c r="B119" s="181"/>
      <c r="C119" s="181"/>
      <c r="D119" s="28"/>
      <c r="E119" s="181"/>
      <c r="F119" s="181"/>
      <c r="G119" s="28"/>
      <c r="H119" s="181"/>
      <c r="I119" s="214"/>
      <c r="J119" s="214"/>
      <c r="K119" s="214"/>
      <c r="L119" s="214"/>
      <c r="M119" s="214"/>
      <c r="N119" s="214"/>
      <c r="O119" s="214"/>
      <c r="P119" s="214"/>
      <c r="Q119" s="214"/>
    </row>
    <row r="120" spans="2:17" x14ac:dyDescent="0.2">
      <c r="B120" s="181"/>
      <c r="C120" s="181"/>
      <c r="D120" s="28"/>
      <c r="E120" s="181"/>
      <c r="F120" s="181"/>
      <c r="G120" s="28"/>
      <c r="H120" s="181"/>
      <c r="I120" s="214"/>
      <c r="J120" s="214"/>
      <c r="K120" s="214"/>
      <c r="L120" s="214"/>
      <c r="M120" s="214"/>
      <c r="N120" s="214"/>
      <c r="O120" s="214"/>
      <c r="P120" s="214"/>
      <c r="Q120" s="214"/>
    </row>
    <row r="121" spans="2:17" x14ac:dyDescent="0.2">
      <c r="B121" s="181"/>
      <c r="C121" s="181"/>
      <c r="D121" s="28"/>
      <c r="E121" s="181"/>
      <c r="F121" s="181"/>
      <c r="G121" s="28"/>
      <c r="H121" s="181"/>
      <c r="I121" s="214"/>
      <c r="J121" s="214"/>
      <c r="K121" s="214"/>
      <c r="L121" s="214"/>
      <c r="M121" s="214"/>
      <c r="N121" s="214"/>
      <c r="O121" s="214"/>
      <c r="P121" s="214"/>
      <c r="Q121" s="214"/>
    </row>
    <row r="122" spans="2:17" x14ac:dyDescent="0.2">
      <c r="B122" s="181"/>
      <c r="C122" s="181"/>
      <c r="D122" s="28"/>
      <c r="E122" s="181"/>
      <c r="F122" s="181"/>
      <c r="G122" s="28"/>
      <c r="H122" s="181"/>
      <c r="I122" s="214"/>
      <c r="J122" s="214"/>
      <c r="K122" s="214"/>
      <c r="L122" s="214"/>
      <c r="M122" s="214"/>
      <c r="N122" s="214"/>
      <c r="O122" s="214"/>
      <c r="P122" s="214"/>
      <c r="Q122" s="214"/>
    </row>
    <row r="123" spans="2:17" x14ac:dyDescent="0.2">
      <c r="B123" s="181"/>
      <c r="C123" s="181"/>
      <c r="D123" s="28"/>
      <c r="E123" s="181"/>
      <c r="F123" s="181"/>
      <c r="G123" s="28"/>
      <c r="H123" s="181"/>
      <c r="I123" s="214"/>
      <c r="J123" s="214"/>
      <c r="K123" s="214"/>
      <c r="L123" s="214"/>
      <c r="M123" s="214"/>
      <c r="N123" s="214"/>
      <c r="O123" s="214"/>
      <c r="P123" s="214"/>
      <c r="Q123" s="214"/>
    </row>
    <row r="124" spans="2:17" x14ac:dyDescent="0.2">
      <c r="B124" s="181"/>
      <c r="C124" s="181"/>
      <c r="D124" s="28"/>
      <c r="E124" s="181"/>
      <c r="F124" s="181"/>
      <c r="G124" s="28"/>
      <c r="H124" s="181"/>
      <c r="I124" s="214"/>
      <c r="J124" s="214"/>
      <c r="K124" s="214"/>
      <c r="L124" s="214"/>
      <c r="M124" s="214"/>
      <c r="N124" s="214"/>
      <c r="O124" s="214"/>
      <c r="P124" s="214"/>
      <c r="Q124" s="214"/>
    </row>
    <row r="125" spans="2:17" x14ac:dyDescent="0.2">
      <c r="B125" s="181"/>
      <c r="C125" s="181"/>
      <c r="D125" s="28"/>
      <c r="E125" s="181"/>
      <c r="F125" s="181"/>
      <c r="G125" s="28"/>
      <c r="H125" s="181"/>
      <c r="I125" s="214"/>
      <c r="J125" s="214"/>
      <c r="K125" s="214"/>
      <c r="L125" s="214"/>
      <c r="M125" s="214"/>
      <c r="N125" s="214"/>
      <c r="O125" s="214"/>
      <c r="P125" s="214"/>
      <c r="Q125" s="214"/>
    </row>
    <row r="126" spans="2:17" x14ac:dyDescent="0.2">
      <c r="B126" s="181"/>
      <c r="C126" s="181"/>
      <c r="D126" s="28"/>
      <c r="E126" s="181"/>
      <c r="F126" s="181"/>
      <c r="G126" s="28"/>
      <c r="H126" s="181"/>
      <c r="I126" s="214"/>
      <c r="J126" s="214"/>
      <c r="K126" s="214"/>
      <c r="L126" s="214"/>
      <c r="M126" s="214"/>
      <c r="N126" s="214"/>
      <c r="O126" s="214"/>
      <c r="P126" s="214"/>
      <c r="Q126" s="214"/>
    </row>
    <row r="127" spans="2:17" x14ac:dyDescent="0.2">
      <c r="B127" s="181"/>
      <c r="C127" s="181"/>
      <c r="D127" s="28"/>
      <c r="E127" s="181"/>
      <c r="F127" s="181"/>
      <c r="G127" s="28"/>
      <c r="H127" s="181"/>
      <c r="I127" s="214"/>
      <c r="J127" s="214"/>
      <c r="K127" s="214"/>
      <c r="L127" s="214"/>
      <c r="M127" s="214"/>
      <c r="N127" s="214"/>
      <c r="O127" s="214"/>
      <c r="P127" s="214"/>
      <c r="Q127" s="214"/>
    </row>
    <row r="128" spans="2:17" x14ac:dyDescent="0.2">
      <c r="B128" s="181"/>
      <c r="C128" s="181"/>
      <c r="D128" s="28"/>
      <c r="E128" s="181"/>
      <c r="F128" s="181"/>
      <c r="G128" s="28"/>
      <c r="H128" s="181"/>
      <c r="I128" s="214"/>
      <c r="J128" s="214"/>
      <c r="K128" s="214"/>
      <c r="L128" s="214"/>
      <c r="M128" s="214"/>
      <c r="N128" s="214"/>
      <c r="O128" s="214"/>
      <c r="P128" s="214"/>
      <c r="Q128" s="214"/>
    </row>
    <row r="129" spans="2:17" x14ac:dyDescent="0.2">
      <c r="B129" s="181"/>
      <c r="C129" s="181"/>
      <c r="D129" s="28"/>
      <c r="E129" s="181"/>
      <c r="F129" s="181"/>
      <c r="G129" s="28"/>
      <c r="H129" s="181"/>
      <c r="I129" s="214"/>
      <c r="J129" s="214"/>
      <c r="K129" s="214"/>
      <c r="L129" s="214"/>
      <c r="M129" s="214"/>
      <c r="N129" s="214"/>
      <c r="O129" s="214"/>
      <c r="P129" s="214"/>
      <c r="Q129" s="214"/>
    </row>
    <row r="130" spans="2:17" x14ac:dyDescent="0.2">
      <c r="B130" s="181"/>
      <c r="C130" s="181"/>
      <c r="D130" s="28"/>
      <c r="E130" s="181"/>
      <c r="F130" s="181"/>
      <c r="G130" s="28"/>
      <c r="H130" s="181"/>
      <c r="I130" s="214"/>
      <c r="J130" s="214"/>
      <c r="K130" s="214"/>
      <c r="L130" s="214"/>
      <c r="M130" s="214"/>
      <c r="N130" s="214"/>
      <c r="O130" s="214"/>
      <c r="P130" s="214"/>
      <c r="Q130" s="214"/>
    </row>
    <row r="131" spans="2:17" x14ac:dyDescent="0.2">
      <c r="B131" s="181"/>
      <c r="C131" s="181"/>
      <c r="D131" s="28"/>
      <c r="E131" s="181"/>
      <c r="F131" s="181"/>
      <c r="G131" s="28"/>
      <c r="H131" s="181"/>
      <c r="I131" s="214"/>
      <c r="J131" s="214"/>
      <c r="K131" s="214"/>
      <c r="L131" s="214"/>
      <c r="M131" s="214"/>
      <c r="N131" s="214"/>
      <c r="O131" s="214"/>
      <c r="P131" s="214"/>
      <c r="Q131" s="214"/>
    </row>
    <row r="132" spans="2:17" x14ac:dyDescent="0.2">
      <c r="B132" s="181"/>
      <c r="C132" s="181"/>
      <c r="D132" s="28"/>
      <c r="E132" s="181"/>
      <c r="F132" s="181"/>
      <c r="G132" s="28"/>
      <c r="H132" s="181"/>
      <c r="I132" s="214"/>
      <c r="J132" s="214"/>
      <c r="K132" s="214"/>
      <c r="L132" s="214"/>
      <c r="M132" s="214"/>
      <c r="N132" s="214"/>
      <c r="O132" s="214"/>
      <c r="P132" s="214"/>
      <c r="Q132" s="214"/>
    </row>
    <row r="133" spans="2:17" x14ac:dyDescent="0.2">
      <c r="B133" s="181"/>
      <c r="C133" s="181"/>
      <c r="D133" s="28"/>
      <c r="E133" s="181"/>
      <c r="F133" s="181"/>
      <c r="G133" s="28"/>
      <c r="H133" s="181"/>
      <c r="I133" s="214"/>
      <c r="J133" s="214"/>
      <c r="K133" s="214"/>
      <c r="L133" s="214"/>
      <c r="M133" s="214"/>
      <c r="N133" s="214"/>
      <c r="O133" s="214"/>
      <c r="P133" s="214"/>
      <c r="Q133" s="214"/>
    </row>
    <row r="134" spans="2:17" x14ac:dyDescent="0.2">
      <c r="B134" s="181"/>
      <c r="C134" s="181"/>
      <c r="D134" s="28"/>
      <c r="E134" s="181"/>
      <c r="F134" s="181"/>
      <c r="G134" s="28"/>
      <c r="H134" s="181"/>
      <c r="I134" s="214"/>
      <c r="J134" s="214"/>
      <c r="K134" s="214"/>
      <c r="L134" s="214"/>
      <c r="M134" s="214"/>
      <c r="N134" s="214"/>
      <c r="O134" s="214"/>
      <c r="P134" s="214"/>
      <c r="Q134" s="214"/>
    </row>
    <row r="135" spans="2:17" x14ac:dyDescent="0.2">
      <c r="B135" s="181"/>
      <c r="C135" s="181"/>
      <c r="D135" s="28"/>
      <c r="E135" s="181"/>
      <c r="F135" s="181"/>
      <c r="G135" s="28"/>
      <c r="H135" s="181"/>
      <c r="I135" s="214"/>
      <c r="J135" s="214"/>
      <c r="K135" s="214"/>
      <c r="L135" s="214"/>
      <c r="M135" s="214"/>
      <c r="N135" s="214"/>
      <c r="O135" s="214"/>
      <c r="P135" s="214"/>
      <c r="Q135" s="214"/>
    </row>
    <row r="136" spans="2:17" x14ac:dyDescent="0.2">
      <c r="B136" s="181"/>
      <c r="C136" s="181"/>
      <c r="D136" s="28"/>
      <c r="E136" s="181"/>
      <c r="F136" s="181"/>
      <c r="G136" s="28"/>
      <c r="H136" s="181"/>
      <c r="I136" s="214"/>
      <c r="J136" s="214"/>
      <c r="K136" s="214"/>
      <c r="L136" s="214"/>
      <c r="M136" s="214"/>
      <c r="N136" s="214"/>
      <c r="O136" s="214"/>
      <c r="P136" s="214"/>
      <c r="Q136" s="214"/>
    </row>
    <row r="137" spans="2:17" x14ac:dyDescent="0.2">
      <c r="B137" s="181"/>
      <c r="C137" s="181"/>
      <c r="D137" s="28"/>
      <c r="E137" s="181"/>
      <c r="F137" s="181"/>
      <c r="G137" s="28"/>
      <c r="H137" s="181"/>
      <c r="I137" s="214"/>
      <c r="J137" s="214"/>
      <c r="K137" s="214"/>
      <c r="L137" s="214"/>
      <c r="M137" s="214"/>
      <c r="N137" s="214"/>
      <c r="O137" s="214"/>
      <c r="P137" s="214"/>
      <c r="Q137" s="214"/>
    </row>
    <row r="138" spans="2:17" x14ac:dyDescent="0.2">
      <c r="B138" s="181"/>
      <c r="C138" s="181"/>
      <c r="D138" s="28"/>
      <c r="E138" s="181"/>
      <c r="F138" s="181"/>
      <c r="G138" s="28"/>
      <c r="H138" s="181"/>
      <c r="I138" s="214"/>
      <c r="J138" s="214"/>
      <c r="K138" s="214"/>
      <c r="L138" s="214"/>
      <c r="M138" s="214"/>
      <c r="N138" s="214"/>
      <c r="O138" s="214"/>
      <c r="P138" s="214"/>
      <c r="Q138" s="214"/>
    </row>
    <row r="139" spans="2:17" x14ac:dyDescent="0.2">
      <c r="B139" s="181"/>
      <c r="C139" s="181"/>
      <c r="D139" s="28"/>
      <c r="E139" s="181"/>
      <c r="F139" s="181"/>
      <c r="G139" s="28"/>
      <c r="H139" s="181"/>
      <c r="I139" s="214"/>
      <c r="J139" s="214"/>
      <c r="K139" s="214"/>
      <c r="L139" s="214"/>
      <c r="M139" s="214"/>
      <c r="N139" s="214"/>
      <c r="O139" s="214"/>
      <c r="P139" s="214"/>
      <c r="Q139" s="214"/>
    </row>
    <row r="140" spans="2:17" x14ac:dyDescent="0.2">
      <c r="B140" s="181"/>
      <c r="C140" s="181"/>
      <c r="D140" s="28"/>
      <c r="E140" s="181"/>
      <c r="F140" s="181"/>
      <c r="G140" s="28"/>
      <c r="H140" s="181"/>
      <c r="I140" s="214"/>
      <c r="J140" s="214"/>
      <c r="K140" s="214"/>
      <c r="L140" s="214"/>
      <c r="M140" s="214"/>
      <c r="N140" s="214"/>
      <c r="O140" s="214"/>
      <c r="P140" s="214"/>
      <c r="Q140" s="214"/>
    </row>
    <row r="141" spans="2:17" x14ac:dyDescent="0.2">
      <c r="B141" s="181"/>
      <c r="C141" s="181"/>
      <c r="D141" s="28"/>
      <c r="E141" s="181"/>
      <c r="F141" s="181"/>
      <c r="G141" s="28"/>
      <c r="H141" s="181"/>
      <c r="I141" s="214"/>
      <c r="J141" s="214"/>
      <c r="K141" s="214"/>
      <c r="L141" s="214"/>
      <c r="M141" s="214"/>
      <c r="N141" s="214"/>
      <c r="O141" s="214"/>
      <c r="P141" s="214"/>
      <c r="Q141" s="214"/>
    </row>
    <row r="142" spans="2:17" x14ac:dyDescent="0.2">
      <c r="B142" s="181"/>
      <c r="C142" s="181"/>
      <c r="D142" s="28"/>
      <c r="E142" s="181"/>
      <c r="F142" s="181"/>
      <c r="G142" s="28"/>
      <c r="H142" s="181"/>
      <c r="I142" s="214"/>
      <c r="J142" s="214"/>
      <c r="K142" s="214"/>
      <c r="L142" s="214"/>
      <c r="M142" s="214"/>
      <c r="N142" s="214"/>
      <c r="O142" s="214"/>
      <c r="P142" s="214"/>
      <c r="Q142" s="214"/>
    </row>
    <row r="143" spans="2:17" x14ac:dyDescent="0.2">
      <c r="B143" s="181"/>
      <c r="C143" s="181"/>
      <c r="D143" s="28"/>
      <c r="E143" s="181"/>
      <c r="F143" s="181"/>
      <c r="G143" s="28"/>
      <c r="H143" s="181"/>
      <c r="I143" s="214"/>
      <c r="J143" s="214"/>
      <c r="K143" s="214"/>
      <c r="L143" s="214"/>
      <c r="M143" s="214"/>
      <c r="N143" s="214"/>
      <c r="O143" s="214"/>
      <c r="P143" s="214"/>
      <c r="Q143" s="214"/>
    </row>
    <row r="144" spans="2:17" x14ac:dyDescent="0.2">
      <c r="B144" s="181"/>
      <c r="C144" s="181"/>
      <c r="D144" s="28"/>
      <c r="E144" s="181"/>
      <c r="F144" s="181"/>
      <c r="G144" s="28"/>
      <c r="H144" s="181"/>
      <c r="I144" s="214"/>
      <c r="J144" s="214"/>
      <c r="K144" s="214"/>
      <c r="L144" s="214"/>
      <c r="M144" s="214"/>
      <c r="N144" s="214"/>
      <c r="O144" s="214"/>
      <c r="P144" s="214"/>
      <c r="Q144" s="214"/>
    </row>
    <row r="145" spans="2:17" x14ac:dyDescent="0.2">
      <c r="B145" s="181"/>
      <c r="C145" s="181"/>
      <c r="D145" s="28"/>
      <c r="E145" s="181"/>
      <c r="F145" s="181"/>
      <c r="G145" s="28"/>
      <c r="H145" s="181"/>
      <c r="I145" s="214"/>
      <c r="J145" s="214"/>
      <c r="K145" s="214"/>
      <c r="L145" s="214"/>
      <c r="M145" s="214"/>
      <c r="N145" s="214"/>
      <c r="O145" s="214"/>
      <c r="P145" s="214"/>
      <c r="Q145" s="214"/>
    </row>
    <row r="146" spans="2:17" x14ac:dyDescent="0.2">
      <c r="B146" s="181"/>
      <c r="C146" s="181"/>
      <c r="D146" s="28"/>
      <c r="E146" s="181"/>
      <c r="F146" s="181"/>
      <c r="G146" s="28"/>
      <c r="H146" s="181"/>
      <c r="I146" s="214"/>
      <c r="J146" s="214"/>
      <c r="K146" s="214"/>
      <c r="L146" s="214"/>
      <c r="M146" s="214"/>
      <c r="N146" s="214"/>
      <c r="O146" s="214"/>
      <c r="P146" s="214"/>
      <c r="Q146" s="214"/>
    </row>
    <row r="147" spans="2:17" x14ac:dyDescent="0.2">
      <c r="B147" s="181"/>
      <c r="C147" s="181"/>
      <c r="D147" s="28"/>
      <c r="E147" s="181"/>
      <c r="F147" s="181"/>
      <c r="G147" s="28"/>
      <c r="H147" s="181"/>
      <c r="I147" s="214"/>
      <c r="J147" s="214"/>
      <c r="K147" s="214"/>
      <c r="L147" s="214"/>
      <c r="M147" s="214"/>
      <c r="N147" s="214"/>
      <c r="O147" s="214"/>
      <c r="P147" s="214"/>
      <c r="Q147" s="214"/>
    </row>
    <row r="148" spans="2:17" x14ac:dyDescent="0.2">
      <c r="B148" s="181"/>
      <c r="C148" s="181"/>
      <c r="D148" s="28"/>
      <c r="E148" s="181"/>
      <c r="F148" s="181"/>
      <c r="G148" s="28"/>
      <c r="H148" s="181"/>
      <c r="I148" s="214"/>
      <c r="J148" s="214"/>
      <c r="K148" s="214"/>
      <c r="L148" s="214"/>
      <c r="M148" s="214"/>
      <c r="N148" s="214"/>
      <c r="O148" s="214"/>
      <c r="P148" s="214"/>
      <c r="Q148" s="214"/>
    </row>
    <row r="149" spans="2:17" x14ac:dyDescent="0.2">
      <c r="B149" s="181"/>
      <c r="C149" s="181"/>
      <c r="D149" s="28"/>
      <c r="E149" s="181"/>
      <c r="F149" s="181"/>
      <c r="G149" s="28"/>
      <c r="H149" s="181"/>
      <c r="I149" s="214"/>
      <c r="J149" s="214"/>
      <c r="K149" s="214"/>
      <c r="L149" s="214"/>
      <c r="M149" s="214"/>
      <c r="N149" s="214"/>
      <c r="O149" s="214"/>
      <c r="P149" s="214"/>
      <c r="Q149" s="214"/>
    </row>
    <row r="150" spans="2:17" x14ac:dyDescent="0.2">
      <c r="B150" s="181"/>
      <c r="C150" s="181"/>
      <c r="D150" s="28"/>
      <c r="E150" s="181"/>
      <c r="F150" s="181"/>
      <c r="G150" s="28"/>
      <c r="H150" s="181"/>
      <c r="I150" s="214"/>
      <c r="J150" s="214"/>
      <c r="K150" s="214"/>
      <c r="L150" s="214"/>
      <c r="M150" s="214"/>
      <c r="N150" s="214"/>
      <c r="O150" s="214"/>
      <c r="P150" s="214"/>
      <c r="Q150" s="214"/>
    </row>
    <row r="151" spans="2:17" x14ac:dyDescent="0.2">
      <c r="B151" s="181"/>
      <c r="C151" s="181"/>
      <c r="D151" s="28"/>
      <c r="E151" s="181"/>
      <c r="F151" s="181"/>
      <c r="G151" s="28"/>
      <c r="H151" s="181"/>
      <c r="I151" s="214"/>
      <c r="J151" s="214"/>
      <c r="K151" s="214"/>
      <c r="L151" s="214"/>
      <c r="M151" s="214"/>
      <c r="N151" s="214"/>
      <c r="O151" s="214"/>
      <c r="P151" s="214"/>
      <c r="Q151" s="214"/>
    </row>
    <row r="152" spans="2:17" x14ac:dyDescent="0.2">
      <c r="B152" s="181"/>
      <c r="C152" s="181"/>
      <c r="D152" s="28"/>
      <c r="E152" s="181"/>
      <c r="F152" s="181"/>
      <c r="G152" s="28"/>
      <c r="H152" s="181"/>
      <c r="I152" s="214"/>
      <c r="J152" s="214"/>
      <c r="K152" s="214"/>
      <c r="L152" s="214"/>
      <c r="M152" s="214"/>
      <c r="N152" s="214"/>
      <c r="O152" s="214"/>
      <c r="P152" s="214"/>
      <c r="Q152" s="214"/>
    </row>
    <row r="153" spans="2:17" x14ac:dyDescent="0.2">
      <c r="B153" s="181"/>
      <c r="C153" s="181"/>
      <c r="D153" s="28"/>
      <c r="E153" s="181"/>
      <c r="F153" s="181"/>
      <c r="G153" s="28"/>
      <c r="H153" s="181"/>
      <c r="I153" s="214"/>
      <c r="J153" s="214"/>
      <c r="K153" s="214"/>
      <c r="L153" s="214"/>
      <c r="M153" s="214"/>
      <c r="N153" s="214"/>
      <c r="O153" s="214"/>
      <c r="P153" s="214"/>
      <c r="Q153" s="214"/>
    </row>
    <row r="154" spans="2:17" x14ac:dyDescent="0.2">
      <c r="B154" s="181"/>
      <c r="C154" s="181"/>
      <c r="D154" s="28"/>
      <c r="E154" s="181"/>
      <c r="F154" s="181"/>
      <c r="G154" s="28"/>
      <c r="H154" s="181"/>
      <c r="I154" s="214"/>
      <c r="J154" s="214"/>
      <c r="K154" s="214"/>
      <c r="L154" s="214"/>
      <c r="M154" s="214"/>
      <c r="N154" s="214"/>
      <c r="O154" s="214"/>
      <c r="P154" s="214"/>
      <c r="Q154" s="214"/>
    </row>
    <row r="155" spans="2:17" x14ac:dyDescent="0.2">
      <c r="B155" s="181"/>
      <c r="C155" s="181"/>
      <c r="D155" s="28"/>
      <c r="E155" s="181"/>
      <c r="F155" s="181"/>
      <c r="G155" s="28"/>
      <c r="H155" s="181"/>
      <c r="I155" s="214"/>
      <c r="J155" s="214"/>
      <c r="K155" s="214"/>
      <c r="L155" s="214"/>
      <c r="M155" s="214"/>
      <c r="N155" s="214"/>
      <c r="O155" s="214"/>
      <c r="P155" s="214"/>
      <c r="Q155" s="214"/>
    </row>
    <row r="156" spans="2:17" x14ac:dyDescent="0.2">
      <c r="B156" s="181"/>
      <c r="C156" s="181"/>
      <c r="D156" s="28"/>
      <c r="E156" s="181"/>
      <c r="F156" s="181"/>
      <c r="G156" s="28"/>
      <c r="H156" s="181"/>
      <c r="I156" s="214"/>
      <c r="J156" s="214"/>
      <c r="K156" s="214"/>
      <c r="L156" s="214"/>
      <c r="M156" s="214"/>
      <c r="N156" s="214"/>
      <c r="O156" s="214"/>
      <c r="P156" s="214"/>
      <c r="Q156" s="214"/>
    </row>
    <row r="157" spans="2:17" x14ac:dyDescent="0.2">
      <c r="B157" s="181"/>
      <c r="C157" s="181"/>
      <c r="D157" s="28"/>
      <c r="E157" s="181"/>
      <c r="F157" s="181"/>
      <c r="G157" s="28"/>
      <c r="H157" s="181"/>
      <c r="I157" s="214"/>
      <c r="J157" s="214"/>
      <c r="K157" s="214"/>
      <c r="L157" s="214"/>
      <c r="M157" s="214"/>
      <c r="N157" s="214"/>
      <c r="O157" s="214"/>
      <c r="P157" s="214"/>
      <c r="Q157" s="214"/>
    </row>
    <row r="158" spans="2:17" x14ac:dyDescent="0.2">
      <c r="B158" s="181"/>
      <c r="C158" s="181"/>
      <c r="D158" s="28"/>
      <c r="E158" s="181"/>
      <c r="F158" s="181"/>
      <c r="G158" s="28"/>
      <c r="H158" s="181"/>
      <c r="I158" s="214"/>
      <c r="J158" s="214"/>
      <c r="K158" s="214"/>
      <c r="L158" s="214"/>
      <c r="M158" s="214"/>
      <c r="N158" s="214"/>
      <c r="O158" s="214"/>
      <c r="P158" s="214"/>
      <c r="Q158" s="214"/>
    </row>
    <row r="159" spans="2:17" x14ac:dyDescent="0.2">
      <c r="B159" s="181"/>
      <c r="C159" s="181"/>
      <c r="D159" s="28"/>
      <c r="E159" s="181"/>
      <c r="F159" s="181"/>
      <c r="G159" s="28"/>
      <c r="H159" s="181"/>
      <c r="I159" s="214"/>
      <c r="J159" s="214"/>
      <c r="K159" s="214"/>
      <c r="L159" s="214"/>
      <c r="M159" s="214"/>
      <c r="N159" s="214"/>
      <c r="O159" s="214"/>
      <c r="P159" s="214"/>
      <c r="Q159" s="214"/>
    </row>
    <row r="160" spans="2:17" x14ac:dyDescent="0.2">
      <c r="B160" s="181"/>
      <c r="C160" s="181"/>
      <c r="D160" s="28"/>
      <c r="E160" s="181"/>
      <c r="F160" s="181"/>
      <c r="G160" s="28"/>
      <c r="H160" s="181"/>
      <c r="I160" s="214"/>
      <c r="J160" s="214"/>
      <c r="K160" s="214"/>
      <c r="L160" s="214"/>
      <c r="M160" s="214"/>
      <c r="N160" s="214"/>
      <c r="O160" s="214"/>
      <c r="P160" s="214"/>
      <c r="Q160" s="214"/>
    </row>
    <row r="161" spans="2:17" x14ac:dyDescent="0.2">
      <c r="B161" s="181"/>
      <c r="C161" s="181"/>
      <c r="D161" s="28"/>
      <c r="E161" s="181"/>
      <c r="F161" s="181"/>
      <c r="G161" s="28"/>
      <c r="H161" s="181"/>
      <c r="I161" s="214"/>
      <c r="J161" s="214"/>
      <c r="K161" s="214"/>
      <c r="L161" s="214"/>
      <c r="M161" s="214"/>
      <c r="N161" s="214"/>
      <c r="O161" s="214"/>
      <c r="P161" s="214"/>
      <c r="Q161" s="214"/>
    </row>
    <row r="162" spans="2:17" x14ac:dyDescent="0.2">
      <c r="B162" s="181"/>
      <c r="C162" s="181"/>
      <c r="D162" s="28"/>
      <c r="E162" s="181"/>
      <c r="F162" s="181"/>
      <c r="G162" s="28"/>
      <c r="H162" s="181"/>
      <c r="I162" s="214"/>
      <c r="J162" s="214"/>
      <c r="K162" s="214"/>
      <c r="L162" s="214"/>
      <c r="M162" s="214"/>
      <c r="N162" s="214"/>
      <c r="O162" s="214"/>
      <c r="P162" s="214"/>
      <c r="Q162" s="214"/>
    </row>
    <row r="163" spans="2:17" x14ac:dyDescent="0.2">
      <c r="B163" s="181"/>
      <c r="C163" s="181"/>
      <c r="D163" s="28"/>
      <c r="E163" s="181"/>
      <c r="F163" s="181"/>
      <c r="G163" s="28"/>
      <c r="H163" s="181"/>
      <c r="I163" s="214"/>
      <c r="J163" s="214"/>
      <c r="K163" s="214"/>
      <c r="L163" s="214"/>
      <c r="M163" s="214"/>
      <c r="N163" s="214"/>
      <c r="O163" s="214"/>
      <c r="P163" s="214"/>
      <c r="Q163" s="214"/>
    </row>
    <row r="164" spans="2:17" x14ac:dyDescent="0.2">
      <c r="B164" s="181"/>
      <c r="C164" s="181"/>
      <c r="D164" s="28"/>
      <c r="E164" s="181"/>
      <c r="F164" s="181"/>
      <c r="G164" s="28"/>
      <c r="H164" s="181"/>
      <c r="I164" s="214"/>
      <c r="J164" s="214"/>
      <c r="K164" s="214"/>
      <c r="L164" s="214"/>
      <c r="M164" s="214"/>
      <c r="N164" s="214"/>
      <c r="O164" s="214"/>
      <c r="P164" s="214"/>
      <c r="Q164" s="214"/>
    </row>
    <row r="165" spans="2:17" x14ac:dyDescent="0.2">
      <c r="B165" s="181"/>
      <c r="C165" s="181"/>
      <c r="D165" s="28"/>
      <c r="E165" s="181"/>
      <c r="F165" s="181"/>
      <c r="G165" s="28"/>
      <c r="H165" s="181"/>
      <c r="I165" s="214"/>
      <c r="J165" s="214"/>
      <c r="K165" s="214"/>
      <c r="L165" s="214"/>
      <c r="M165" s="214"/>
      <c r="N165" s="214"/>
      <c r="O165" s="214"/>
      <c r="P165" s="214"/>
      <c r="Q165" s="214"/>
    </row>
    <row r="166" spans="2:17" x14ac:dyDescent="0.2">
      <c r="B166" s="181"/>
      <c r="C166" s="181"/>
      <c r="D166" s="28"/>
      <c r="E166" s="181"/>
      <c r="F166" s="181"/>
      <c r="G166" s="28"/>
      <c r="H166" s="181"/>
      <c r="I166" s="214"/>
      <c r="J166" s="214"/>
      <c r="K166" s="214"/>
      <c r="L166" s="214"/>
      <c r="M166" s="214"/>
      <c r="N166" s="214"/>
      <c r="O166" s="214"/>
      <c r="P166" s="214"/>
      <c r="Q166" s="214"/>
    </row>
    <row r="167" spans="2:17" x14ac:dyDescent="0.2">
      <c r="B167" s="181"/>
      <c r="C167" s="181"/>
      <c r="D167" s="28"/>
      <c r="E167" s="181"/>
      <c r="F167" s="181"/>
      <c r="G167" s="28"/>
      <c r="H167" s="181"/>
      <c r="I167" s="214"/>
      <c r="J167" s="214"/>
      <c r="K167" s="214"/>
      <c r="L167" s="214"/>
      <c r="M167" s="214"/>
      <c r="N167" s="214"/>
      <c r="O167" s="214"/>
      <c r="P167" s="214"/>
      <c r="Q167" s="214"/>
    </row>
    <row r="168" spans="2:17" x14ac:dyDescent="0.2">
      <c r="B168" s="181"/>
      <c r="C168" s="181"/>
      <c r="D168" s="28"/>
      <c r="E168" s="181"/>
      <c r="F168" s="181"/>
      <c r="G168" s="28"/>
      <c r="H168" s="181"/>
      <c r="I168" s="214"/>
      <c r="J168" s="214"/>
      <c r="K168" s="214"/>
      <c r="L168" s="214"/>
      <c r="M168" s="214"/>
      <c r="N168" s="214"/>
      <c r="O168" s="214"/>
      <c r="P168" s="214"/>
      <c r="Q168" s="214"/>
    </row>
    <row r="169" spans="2:17" x14ac:dyDescent="0.2">
      <c r="B169" s="181"/>
      <c r="C169" s="181"/>
      <c r="D169" s="28"/>
      <c r="E169" s="181"/>
      <c r="F169" s="181"/>
      <c r="G169" s="28"/>
      <c r="H169" s="181"/>
      <c r="I169" s="214"/>
      <c r="J169" s="214"/>
      <c r="K169" s="214"/>
      <c r="L169" s="214"/>
      <c r="M169" s="214"/>
      <c r="N169" s="214"/>
      <c r="O169" s="214"/>
      <c r="P169" s="214"/>
      <c r="Q169" s="214"/>
    </row>
    <row r="170" spans="2:17" x14ac:dyDescent="0.2">
      <c r="B170" s="181"/>
      <c r="C170" s="181"/>
      <c r="D170" s="28"/>
      <c r="E170" s="181"/>
      <c r="F170" s="181"/>
      <c r="G170" s="28"/>
      <c r="H170" s="181"/>
      <c r="I170" s="214"/>
      <c r="J170" s="214"/>
      <c r="K170" s="214"/>
      <c r="L170" s="214"/>
      <c r="M170" s="214"/>
      <c r="N170" s="214"/>
      <c r="O170" s="214"/>
      <c r="P170" s="214"/>
      <c r="Q170" s="214"/>
    </row>
    <row r="171" spans="2:17" x14ac:dyDescent="0.2">
      <c r="B171" s="181"/>
      <c r="C171" s="181"/>
      <c r="D171" s="28"/>
      <c r="E171" s="181"/>
      <c r="F171" s="181"/>
      <c r="G171" s="28"/>
      <c r="H171" s="181"/>
      <c r="I171" s="214"/>
      <c r="J171" s="214"/>
      <c r="K171" s="214"/>
      <c r="L171" s="214"/>
      <c r="M171" s="214"/>
      <c r="N171" s="214"/>
      <c r="O171" s="214"/>
      <c r="P171" s="214"/>
      <c r="Q171" s="214"/>
    </row>
    <row r="172" spans="2:17" x14ac:dyDescent="0.2">
      <c r="B172" s="181"/>
      <c r="C172" s="181"/>
      <c r="D172" s="28"/>
      <c r="E172" s="181"/>
      <c r="F172" s="181"/>
      <c r="G172" s="28"/>
      <c r="H172" s="181"/>
      <c r="I172" s="214"/>
      <c r="J172" s="214"/>
      <c r="K172" s="214"/>
      <c r="L172" s="214"/>
      <c r="M172" s="214"/>
      <c r="N172" s="214"/>
      <c r="O172" s="214"/>
      <c r="P172" s="214"/>
      <c r="Q172" s="214"/>
    </row>
    <row r="173" spans="2:17" x14ac:dyDescent="0.2">
      <c r="B173" s="181"/>
      <c r="C173" s="181"/>
      <c r="D173" s="28"/>
      <c r="E173" s="181"/>
      <c r="F173" s="181"/>
      <c r="G173" s="28"/>
      <c r="H173" s="181"/>
      <c r="I173" s="214"/>
      <c r="J173" s="214"/>
      <c r="K173" s="214"/>
      <c r="L173" s="214"/>
      <c r="M173" s="214"/>
      <c r="N173" s="214"/>
      <c r="O173" s="214"/>
      <c r="P173" s="214"/>
      <c r="Q173" s="214"/>
    </row>
    <row r="174" spans="2:17" x14ac:dyDescent="0.2">
      <c r="B174" s="181"/>
      <c r="C174" s="181"/>
      <c r="D174" s="28"/>
      <c r="E174" s="181"/>
      <c r="F174" s="181"/>
      <c r="G174" s="28"/>
      <c r="H174" s="181"/>
      <c r="I174" s="214"/>
      <c r="J174" s="214"/>
      <c r="K174" s="214"/>
      <c r="L174" s="214"/>
      <c r="M174" s="214"/>
      <c r="N174" s="214"/>
      <c r="O174" s="214"/>
      <c r="P174" s="214"/>
      <c r="Q174" s="214"/>
    </row>
    <row r="175" spans="2:17" x14ac:dyDescent="0.2">
      <c r="B175" s="181"/>
      <c r="C175" s="181"/>
      <c r="D175" s="28"/>
      <c r="E175" s="181"/>
      <c r="F175" s="181"/>
      <c r="G175" s="28"/>
      <c r="H175" s="181"/>
      <c r="I175" s="214"/>
      <c r="J175" s="214"/>
      <c r="K175" s="214"/>
      <c r="L175" s="214"/>
      <c r="M175" s="214"/>
      <c r="N175" s="214"/>
      <c r="O175" s="214"/>
      <c r="P175" s="214"/>
      <c r="Q175" s="214"/>
    </row>
    <row r="176" spans="2:17" x14ac:dyDescent="0.2">
      <c r="B176" s="181"/>
      <c r="C176" s="181"/>
      <c r="D176" s="28"/>
      <c r="E176" s="181"/>
      <c r="F176" s="181"/>
      <c r="G176" s="28"/>
      <c r="H176" s="181"/>
      <c r="I176" s="214"/>
      <c r="J176" s="214"/>
      <c r="K176" s="214"/>
      <c r="L176" s="214"/>
      <c r="M176" s="214"/>
      <c r="N176" s="214"/>
      <c r="O176" s="214"/>
      <c r="P176" s="214"/>
      <c r="Q176" s="214"/>
    </row>
    <row r="177" spans="2:17" x14ac:dyDescent="0.2">
      <c r="B177" s="181"/>
      <c r="C177" s="181"/>
      <c r="D177" s="28"/>
      <c r="E177" s="181"/>
      <c r="F177" s="181"/>
      <c r="G177" s="28"/>
      <c r="H177" s="181"/>
      <c r="I177" s="214"/>
      <c r="J177" s="214"/>
      <c r="K177" s="214"/>
      <c r="L177" s="214"/>
      <c r="M177" s="214"/>
      <c r="N177" s="214"/>
      <c r="O177" s="214"/>
      <c r="P177" s="214"/>
      <c r="Q177" s="214"/>
    </row>
    <row r="178" spans="2:17" x14ac:dyDescent="0.2">
      <c r="B178" s="181"/>
      <c r="C178" s="181"/>
      <c r="D178" s="28"/>
      <c r="E178" s="181"/>
      <c r="F178" s="181"/>
      <c r="G178" s="28"/>
      <c r="H178" s="181"/>
      <c r="I178" s="214"/>
      <c r="J178" s="214"/>
      <c r="K178" s="214"/>
      <c r="L178" s="214"/>
      <c r="M178" s="214"/>
      <c r="N178" s="214"/>
      <c r="O178" s="214"/>
      <c r="P178" s="214"/>
      <c r="Q178" s="214"/>
    </row>
    <row r="179" spans="2:17" x14ac:dyDescent="0.2">
      <c r="B179" s="181"/>
      <c r="C179" s="181"/>
      <c r="D179" s="28"/>
      <c r="E179" s="181"/>
      <c r="F179" s="181"/>
      <c r="G179" s="28"/>
      <c r="H179" s="181"/>
      <c r="I179" s="214"/>
      <c r="J179" s="214"/>
      <c r="K179" s="214"/>
      <c r="L179" s="214"/>
      <c r="M179" s="214"/>
      <c r="N179" s="214"/>
      <c r="O179" s="214"/>
      <c r="P179" s="214"/>
      <c r="Q179" s="214"/>
    </row>
    <row r="180" spans="2:17" x14ac:dyDescent="0.2">
      <c r="B180" s="181"/>
      <c r="C180" s="181"/>
      <c r="D180" s="28"/>
      <c r="E180" s="181"/>
      <c r="F180" s="181"/>
      <c r="G180" s="28"/>
      <c r="H180" s="181"/>
      <c r="I180" s="214"/>
      <c r="J180" s="214"/>
      <c r="K180" s="214"/>
      <c r="L180" s="214"/>
      <c r="M180" s="214"/>
      <c r="N180" s="214"/>
      <c r="O180" s="214"/>
      <c r="P180" s="214"/>
      <c r="Q180" s="214"/>
    </row>
    <row r="181" spans="2:17" x14ac:dyDescent="0.2">
      <c r="B181" s="181"/>
      <c r="C181" s="181"/>
      <c r="D181" s="28"/>
      <c r="E181" s="181"/>
      <c r="F181" s="181"/>
      <c r="G181" s="28"/>
      <c r="H181" s="181"/>
      <c r="I181" s="214"/>
      <c r="J181" s="214"/>
      <c r="K181" s="214"/>
      <c r="L181" s="214"/>
      <c r="M181" s="214"/>
      <c r="N181" s="214"/>
      <c r="O181" s="214"/>
      <c r="P181" s="214"/>
      <c r="Q181" s="214"/>
    </row>
    <row r="182" spans="2:17" x14ac:dyDescent="0.2">
      <c r="B182" s="181"/>
      <c r="C182" s="181"/>
      <c r="D182" s="28"/>
      <c r="E182" s="181"/>
      <c r="F182" s="181"/>
      <c r="G182" s="28"/>
      <c r="H182" s="181"/>
      <c r="I182" s="214"/>
      <c r="J182" s="214"/>
      <c r="K182" s="214"/>
      <c r="L182" s="214"/>
      <c r="M182" s="214"/>
      <c r="N182" s="214"/>
      <c r="O182" s="214"/>
      <c r="P182" s="214"/>
      <c r="Q182" s="214"/>
    </row>
    <row r="183" spans="2:17" x14ac:dyDescent="0.2">
      <c r="B183" s="181"/>
      <c r="C183" s="181"/>
      <c r="D183" s="28"/>
      <c r="E183" s="181"/>
      <c r="F183" s="181"/>
      <c r="G183" s="28"/>
      <c r="H183" s="181"/>
      <c r="I183" s="214"/>
      <c r="J183" s="214"/>
      <c r="K183" s="214"/>
      <c r="L183" s="214"/>
      <c r="M183" s="214"/>
      <c r="N183" s="214"/>
      <c r="O183" s="214"/>
      <c r="P183" s="214"/>
      <c r="Q183" s="214"/>
    </row>
    <row r="184" spans="2:17" x14ac:dyDescent="0.2">
      <c r="B184" s="181"/>
      <c r="C184" s="181"/>
      <c r="D184" s="28"/>
      <c r="E184" s="181"/>
      <c r="F184" s="181"/>
      <c r="G184" s="28"/>
      <c r="H184" s="181"/>
      <c r="I184" s="214"/>
      <c r="J184" s="214"/>
      <c r="K184" s="214"/>
      <c r="L184" s="214"/>
      <c r="M184" s="214"/>
      <c r="N184" s="214"/>
      <c r="O184" s="214"/>
      <c r="P184" s="214"/>
      <c r="Q184" s="214"/>
    </row>
    <row r="185" spans="2:17" x14ac:dyDescent="0.2">
      <c r="B185" s="181"/>
      <c r="C185" s="181"/>
      <c r="D185" s="28"/>
      <c r="E185" s="181"/>
      <c r="F185" s="181"/>
      <c r="G185" s="28"/>
      <c r="H185" s="181"/>
      <c r="I185" s="214"/>
      <c r="J185" s="214"/>
      <c r="K185" s="214"/>
      <c r="L185" s="214"/>
      <c r="M185" s="214"/>
      <c r="N185" s="214"/>
      <c r="O185" s="214"/>
      <c r="P185" s="214"/>
      <c r="Q185" s="214"/>
    </row>
    <row r="186" spans="2:17" x14ac:dyDescent="0.2">
      <c r="B186" s="181"/>
      <c r="C186" s="181"/>
      <c r="D186" s="28"/>
      <c r="E186" s="181"/>
      <c r="F186" s="181"/>
      <c r="G186" s="28"/>
      <c r="H186" s="181"/>
      <c r="I186" s="214"/>
      <c r="J186" s="214"/>
      <c r="K186" s="214"/>
      <c r="L186" s="214"/>
      <c r="M186" s="214"/>
      <c r="N186" s="214"/>
      <c r="O186" s="214"/>
      <c r="P186" s="214"/>
      <c r="Q186" s="214"/>
    </row>
    <row r="187" spans="2:17" x14ac:dyDescent="0.2">
      <c r="B187" s="181"/>
      <c r="C187" s="181"/>
      <c r="D187" s="28"/>
      <c r="E187" s="181"/>
      <c r="F187" s="181"/>
      <c r="G187" s="28"/>
      <c r="H187" s="181"/>
      <c r="I187" s="214"/>
      <c r="J187" s="214"/>
      <c r="K187" s="214"/>
      <c r="L187" s="214"/>
      <c r="M187" s="214"/>
      <c r="N187" s="214"/>
      <c r="O187" s="214"/>
      <c r="P187" s="214"/>
      <c r="Q187" s="214"/>
    </row>
    <row r="188" spans="2:17" x14ac:dyDescent="0.2">
      <c r="B188" s="181"/>
      <c r="C188" s="181"/>
      <c r="D188" s="28"/>
      <c r="E188" s="181"/>
      <c r="F188" s="181"/>
      <c r="G188" s="28"/>
      <c r="H188" s="181"/>
      <c r="I188" s="214"/>
      <c r="J188" s="214"/>
      <c r="K188" s="214"/>
      <c r="L188" s="214"/>
      <c r="M188" s="214"/>
      <c r="N188" s="214"/>
      <c r="O188" s="214"/>
      <c r="P188" s="214"/>
      <c r="Q188" s="214"/>
    </row>
    <row r="189" spans="2:17" x14ac:dyDescent="0.2">
      <c r="B189" s="181"/>
      <c r="C189" s="181"/>
      <c r="D189" s="28"/>
      <c r="E189" s="181"/>
      <c r="F189" s="181"/>
      <c r="G189" s="28"/>
      <c r="H189" s="181"/>
      <c r="I189" s="214"/>
      <c r="J189" s="214"/>
      <c r="K189" s="214"/>
      <c r="L189" s="214"/>
      <c r="M189" s="214"/>
      <c r="N189" s="214"/>
      <c r="O189" s="214"/>
      <c r="P189" s="214"/>
      <c r="Q189" s="214"/>
    </row>
    <row r="190" spans="2:17" x14ac:dyDescent="0.2">
      <c r="B190" s="181"/>
      <c r="C190" s="181"/>
      <c r="D190" s="28"/>
      <c r="E190" s="181"/>
      <c r="F190" s="181"/>
      <c r="G190" s="28"/>
      <c r="H190" s="181"/>
      <c r="I190" s="214"/>
      <c r="J190" s="214"/>
      <c r="K190" s="214"/>
      <c r="L190" s="214"/>
      <c r="M190" s="214"/>
      <c r="N190" s="214"/>
      <c r="O190" s="214"/>
      <c r="P190" s="214"/>
      <c r="Q190" s="214"/>
    </row>
    <row r="191" spans="2:17" x14ac:dyDescent="0.2">
      <c r="B191" s="181"/>
      <c r="C191" s="181"/>
      <c r="D191" s="28"/>
      <c r="E191" s="181"/>
      <c r="F191" s="181"/>
      <c r="G191" s="28"/>
      <c r="H191" s="181"/>
      <c r="I191" s="214"/>
      <c r="J191" s="214"/>
      <c r="K191" s="214"/>
      <c r="L191" s="214"/>
      <c r="M191" s="214"/>
      <c r="N191" s="214"/>
      <c r="O191" s="214"/>
      <c r="P191" s="214"/>
      <c r="Q191" s="214"/>
    </row>
    <row r="192" spans="2:17" x14ac:dyDescent="0.2">
      <c r="B192" s="181"/>
      <c r="C192" s="181"/>
      <c r="D192" s="28"/>
      <c r="E192" s="181"/>
      <c r="F192" s="181"/>
      <c r="G192" s="28"/>
      <c r="H192" s="181"/>
      <c r="I192" s="214"/>
      <c r="J192" s="214"/>
      <c r="K192" s="214"/>
      <c r="L192" s="214"/>
      <c r="M192" s="214"/>
      <c r="N192" s="214"/>
      <c r="O192" s="214"/>
      <c r="P192" s="214"/>
      <c r="Q192" s="214"/>
    </row>
    <row r="193" spans="2:17" x14ac:dyDescent="0.2">
      <c r="B193" s="181"/>
      <c r="C193" s="181"/>
      <c r="D193" s="28"/>
      <c r="E193" s="181"/>
      <c r="F193" s="181"/>
      <c r="G193" s="28"/>
      <c r="H193" s="181"/>
      <c r="I193" s="214"/>
      <c r="J193" s="214"/>
      <c r="K193" s="214"/>
      <c r="L193" s="214"/>
      <c r="M193" s="214"/>
      <c r="N193" s="214"/>
      <c r="O193" s="214"/>
      <c r="P193" s="214"/>
      <c r="Q193" s="214"/>
    </row>
    <row r="194" spans="2:17" x14ac:dyDescent="0.2">
      <c r="B194" s="181"/>
      <c r="C194" s="181"/>
      <c r="D194" s="28"/>
      <c r="E194" s="181"/>
      <c r="F194" s="181"/>
      <c r="G194" s="28"/>
      <c r="H194" s="181"/>
      <c r="I194" s="214"/>
      <c r="J194" s="214"/>
      <c r="K194" s="214"/>
      <c r="L194" s="214"/>
      <c r="M194" s="214"/>
      <c r="N194" s="214"/>
      <c r="O194" s="214"/>
      <c r="P194" s="214"/>
      <c r="Q194" s="214"/>
    </row>
    <row r="195" spans="2:17" x14ac:dyDescent="0.2">
      <c r="B195" s="181"/>
      <c r="C195" s="181"/>
      <c r="D195" s="28"/>
      <c r="E195" s="181"/>
      <c r="F195" s="181"/>
      <c r="G195" s="28"/>
      <c r="H195" s="181"/>
      <c r="I195" s="214"/>
      <c r="J195" s="214"/>
      <c r="K195" s="214"/>
      <c r="L195" s="214"/>
      <c r="M195" s="214"/>
      <c r="N195" s="214"/>
      <c r="O195" s="214"/>
      <c r="P195" s="214"/>
      <c r="Q195" s="214"/>
    </row>
    <row r="196" spans="2:17" x14ac:dyDescent="0.2">
      <c r="B196" s="181"/>
      <c r="C196" s="181"/>
      <c r="D196" s="28"/>
      <c r="E196" s="181"/>
      <c r="F196" s="181"/>
      <c r="G196" s="28"/>
      <c r="H196" s="181"/>
      <c r="I196" s="214"/>
      <c r="J196" s="214"/>
      <c r="K196" s="214"/>
      <c r="L196" s="214"/>
      <c r="M196" s="214"/>
      <c r="N196" s="214"/>
      <c r="O196" s="214"/>
      <c r="P196" s="214"/>
      <c r="Q196" s="214"/>
    </row>
    <row r="197" spans="2:17" x14ac:dyDescent="0.2">
      <c r="B197" s="181"/>
      <c r="C197" s="181"/>
      <c r="D197" s="28"/>
      <c r="E197" s="181"/>
      <c r="F197" s="181"/>
      <c r="G197" s="28"/>
      <c r="H197" s="181"/>
      <c r="I197" s="214"/>
      <c r="J197" s="214"/>
      <c r="K197" s="214"/>
      <c r="L197" s="214"/>
      <c r="M197" s="214"/>
      <c r="N197" s="214"/>
      <c r="O197" s="214"/>
      <c r="P197" s="214"/>
      <c r="Q197" s="214"/>
    </row>
    <row r="198" spans="2:17" x14ac:dyDescent="0.2">
      <c r="B198" s="181"/>
      <c r="C198" s="181"/>
      <c r="D198" s="28"/>
      <c r="E198" s="181"/>
      <c r="F198" s="181"/>
      <c r="G198" s="28"/>
      <c r="H198" s="181"/>
      <c r="I198" s="214"/>
      <c r="J198" s="214"/>
      <c r="K198" s="214"/>
      <c r="L198" s="214"/>
      <c r="M198" s="214"/>
      <c r="N198" s="214"/>
      <c r="O198" s="214"/>
      <c r="P198" s="214"/>
      <c r="Q198" s="214"/>
    </row>
    <row r="199" spans="2:17" x14ac:dyDescent="0.2">
      <c r="B199" s="181"/>
      <c r="C199" s="181"/>
      <c r="D199" s="28"/>
      <c r="E199" s="181"/>
      <c r="F199" s="181"/>
      <c r="G199" s="28"/>
      <c r="H199" s="181"/>
      <c r="I199" s="214"/>
      <c r="J199" s="214"/>
      <c r="K199" s="214"/>
      <c r="L199" s="214"/>
      <c r="M199" s="214"/>
      <c r="N199" s="214"/>
      <c r="O199" s="214"/>
      <c r="P199" s="214"/>
      <c r="Q199" s="214"/>
    </row>
    <row r="200" spans="2:17" x14ac:dyDescent="0.2">
      <c r="B200" s="181"/>
      <c r="C200" s="181"/>
      <c r="D200" s="28"/>
      <c r="E200" s="181"/>
      <c r="F200" s="181"/>
      <c r="G200" s="28"/>
      <c r="H200" s="181"/>
      <c r="I200" s="214"/>
      <c r="J200" s="214"/>
      <c r="K200" s="214"/>
      <c r="L200" s="214"/>
      <c r="M200" s="214"/>
      <c r="N200" s="214"/>
      <c r="O200" s="214"/>
      <c r="P200" s="214"/>
      <c r="Q200" s="214"/>
    </row>
    <row r="201" spans="2:17" x14ac:dyDescent="0.2">
      <c r="B201" s="181"/>
      <c r="C201" s="181"/>
      <c r="D201" s="28"/>
      <c r="E201" s="181"/>
      <c r="F201" s="181"/>
      <c r="G201" s="28"/>
      <c r="H201" s="181"/>
      <c r="I201" s="214"/>
      <c r="J201" s="214"/>
      <c r="K201" s="214"/>
      <c r="L201" s="214"/>
      <c r="M201" s="214"/>
      <c r="N201" s="214"/>
      <c r="O201" s="214"/>
      <c r="P201" s="214"/>
      <c r="Q201" s="214"/>
    </row>
    <row r="202" spans="2:17" x14ac:dyDescent="0.2">
      <c r="B202" s="181"/>
      <c r="C202" s="181"/>
      <c r="D202" s="28"/>
      <c r="E202" s="181"/>
      <c r="F202" s="181"/>
      <c r="G202" s="28"/>
      <c r="H202" s="181"/>
      <c r="I202" s="214"/>
      <c r="J202" s="214"/>
      <c r="K202" s="214"/>
      <c r="L202" s="214"/>
      <c r="M202" s="214"/>
      <c r="N202" s="214"/>
      <c r="O202" s="214"/>
      <c r="P202" s="214"/>
      <c r="Q202" s="214"/>
    </row>
    <row r="203" spans="2:17" x14ac:dyDescent="0.2">
      <c r="B203" s="181"/>
      <c r="C203" s="181"/>
      <c r="D203" s="28"/>
      <c r="E203" s="181"/>
      <c r="F203" s="181"/>
      <c r="G203" s="28"/>
      <c r="H203" s="181"/>
      <c r="I203" s="214"/>
      <c r="J203" s="214"/>
      <c r="K203" s="214"/>
      <c r="L203" s="214"/>
      <c r="M203" s="214"/>
      <c r="N203" s="214"/>
      <c r="O203" s="214"/>
      <c r="P203" s="214"/>
      <c r="Q203" s="214"/>
    </row>
    <row r="204" spans="2:17" x14ac:dyDescent="0.2">
      <c r="B204" s="181"/>
      <c r="C204" s="181"/>
      <c r="D204" s="28"/>
      <c r="E204" s="181"/>
      <c r="F204" s="181"/>
      <c r="G204" s="28"/>
      <c r="H204" s="181"/>
      <c r="I204" s="214"/>
      <c r="J204" s="214"/>
      <c r="K204" s="214"/>
      <c r="L204" s="214"/>
      <c r="M204" s="214"/>
      <c r="N204" s="214"/>
      <c r="O204" s="214"/>
      <c r="P204" s="214"/>
      <c r="Q204" s="214"/>
    </row>
    <row r="205" spans="2:17" x14ac:dyDescent="0.2">
      <c r="B205" s="181"/>
      <c r="C205" s="181"/>
      <c r="D205" s="28"/>
      <c r="E205" s="181"/>
      <c r="F205" s="181"/>
      <c r="G205" s="28"/>
      <c r="H205" s="181"/>
      <c r="I205" s="214"/>
      <c r="J205" s="214"/>
      <c r="K205" s="214"/>
      <c r="L205" s="214"/>
      <c r="M205" s="214"/>
      <c r="N205" s="214"/>
      <c r="O205" s="214"/>
      <c r="P205" s="214"/>
      <c r="Q205" s="214"/>
    </row>
    <row r="206" spans="2:17" x14ac:dyDescent="0.2">
      <c r="B206" s="181"/>
      <c r="C206" s="181"/>
      <c r="D206" s="28"/>
      <c r="E206" s="181"/>
      <c r="F206" s="181"/>
      <c r="G206" s="28"/>
      <c r="H206" s="181"/>
      <c r="I206" s="214"/>
      <c r="J206" s="214"/>
      <c r="K206" s="214"/>
      <c r="L206" s="214"/>
      <c r="M206" s="214"/>
      <c r="N206" s="214"/>
      <c r="O206" s="214"/>
      <c r="P206" s="214"/>
      <c r="Q206" s="214"/>
    </row>
    <row r="207" spans="2:17" x14ac:dyDescent="0.2">
      <c r="B207" s="181"/>
      <c r="C207" s="181"/>
      <c r="D207" s="28"/>
      <c r="E207" s="181"/>
      <c r="F207" s="181"/>
      <c r="G207" s="28"/>
      <c r="H207" s="181"/>
      <c r="I207" s="214"/>
      <c r="J207" s="214"/>
      <c r="K207" s="214"/>
      <c r="L207" s="214"/>
      <c r="M207" s="214"/>
      <c r="N207" s="214"/>
      <c r="O207" s="214"/>
      <c r="P207" s="214"/>
      <c r="Q207" s="214"/>
    </row>
    <row r="208" spans="2:17" x14ac:dyDescent="0.2">
      <c r="B208" s="181"/>
      <c r="C208" s="181"/>
      <c r="D208" s="28"/>
      <c r="E208" s="181"/>
      <c r="F208" s="181"/>
      <c r="G208" s="28"/>
      <c r="H208" s="181"/>
      <c r="I208" s="214"/>
      <c r="J208" s="214"/>
      <c r="K208" s="214"/>
      <c r="L208" s="214"/>
      <c r="M208" s="214"/>
      <c r="N208" s="214"/>
      <c r="O208" s="214"/>
      <c r="P208" s="214"/>
      <c r="Q208" s="214"/>
    </row>
    <row r="209" spans="2:17" x14ac:dyDescent="0.2">
      <c r="B209" s="181"/>
      <c r="C209" s="181"/>
      <c r="D209" s="28"/>
      <c r="E209" s="181"/>
      <c r="F209" s="181"/>
      <c r="G209" s="28"/>
      <c r="H209" s="181"/>
      <c r="I209" s="214"/>
      <c r="J209" s="214"/>
      <c r="K209" s="214"/>
      <c r="L209" s="214"/>
      <c r="M209" s="214"/>
      <c r="N209" s="214"/>
      <c r="O209" s="214"/>
      <c r="P209" s="214"/>
      <c r="Q209" s="214"/>
    </row>
    <row r="210" spans="2:17" x14ac:dyDescent="0.2">
      <c r="B210" s="181"/>
      <c r="C210" s="181"/>
      <c r="D210" s="28"/>
      <c r="E210" s="181"/>
      <c r="F210" s="181"/>
      <c r="G210" s="28"/>
      <c r="H210" s="181"/>
      <c r="I210" s="214"/>
      <c r="J210" s="214"/>
      <c r="K210" s="214"/>
      <c r="L210" s="214"/>
      <c r="M210" s="214"/>
      <c r="N210" s="214"/>
      <c r="O210" s="214"/>
      <c r="P210" s="214"/>
      <c r="Q210" s="214"/>
    </row>
    <row r="211" spans="2:17" x14ac:dyDescent="0.2">
      <c r="B211" s="181"/>
      <c r="C211" s="181"/>
      <c r="D211" s="28"/>
      <c r="E211" s="181"/>
      <c r="F211" s="181"/>
      <c r="G211" s="28"/>
      <c r="H211" s="181"/>
      <c r="I211" s="214"/>
      <c r="J211" s="214"/>
      <c r="K211" s="214"/>
      <c r="L211" s="214"/>
      <c r="M211" s="214"/>
      <c r="N211" s="214"/>
      <c r="O211" s="214"/>
      <c r="P211" s="214"/>
      <c r="Q211" s="214"/>
    </row>
    <row r="212" spans="2:17" x14ac:dyDescent="0.2">
      <c r="B212" s="181"/>
      <c r="C212" s="181"/>
      <c r="D212" s="28"/>
      <c r="E212" s="181"/>
      <c r="F212" s="181"/>
      <c r="G212" s="28"/>
      <c r="H212" s="181"/>
      <c r="I212" s="214"/>
      <c r="J212" s="214"/>
      <c r="K212" s="214"/>
      <c r="L212" s="214"/>
      <c r="M212" s="214"/>
      <c r="N212" s="214"/>
      <c r="O212" s="214"/>
      <c r="P212" s="214"/>
      <c r="Q212" s="214"/>
    </row>
    <row r="213" spans="2:17" x14ac:dyDescent="0.2">
      <c r="B213" s="181"/>
      <c r="C213" s="181"/>
      <c r="D213" s="28"/>
      <c r="E213" s="181"/>
      <c r="F213" s="181"/>
      <c r="G213" s="28"/>
      <c r="H213" s="181"/>
      <c r="I213" s="214"/>
      <c r="J213" s="214"/>
      <c r="K213" s="214"/>
      <c r="L213" s="214"/>
      <c r="M213" s="214"/>
      <c r="N213" s="214"/>
      <c r="O213" s="214"/>
      <c r="P213" s="214"/>
      <c r="Q213" s="214"/>
    </row>
    <row r="214" spans="2:17" x14ac:dyDescent="0.2">
      <c r="B214" s="181"/>
      <c r="C214" s="181"/>
      <c r="D214" s="28"/>
      <c r="E214" s="181"/>
      <c r="F214" s="181"/>
      <c r="G214" s="28"/>
      <c r="H214" s="181"/>
      <c r="I214" s="214"/>
      <c r="J214" s="214"/>
      <c r="K214" s="214"/>
      <c r="L214" s="214"/>
      <c r="M214" s="214"/>
      <c r="N214" s="214"/>
      <c r="O214" s="214"/>
      <c r="P214" s="214"/>
      <c r="Q214" s="214"/>
    </row>
    <row r="215" spans="2:17" x14ac:dyDescent="0.2">
      <c r="B215" s="181"/>
      <c r="C215" s="181"/>
      <c r="D215" s="28"/>
      <c r="E215" s="181"/>
      <c r="F215" s="181"/>
      <c r="G215" s="28"/>
      <c r="H215" s="181"/>
      <c r="I215" s="214"/>
      <c r="J215" s="214"/>
      <c r="K215" s="214"/>
      <c r="L215" s="214"/>
      <c r="M215" s="214"/>
      <c r="N215" s="214"/>
      <c r="O215" s="214"/>
      <c r="P215" s="214"/>
      <c r="Q215" s="214"/>
    </row>
    <row r="216" spans="2:17" x14ac:dyDescent="0.2">
      <c r="B216" s="181"/>
      <c r="C216" s="181"/>
      <c r="D216" s="28"/>
      <c r="E216" s="181"/>
      <c r="F216" s="181"/>
      <c r="G216" s="28"/>
      <c r="H216" s="181"/>
      <c r="I216" s="214"/>
      <c r="J216" s="214"/>
      <c r="K216" s="214"/>
      <c r="L216" s="214"/>
      <c r="M216" s="214"/>
      <c r="N216" s="214"/>
      <c r="O216" s="214"/>
      <c r="P216" s="214"/>
      <c r="Q216" s="214"/>
    </row>
    <row r="217" spans="2:17" x14ac:dyDescent="0.2">
      <c r="B217" s="181"/>
      <c r="C217" s="181"/>
      <c r="D217" s="28"/>
      <c r="E217" s="181"/>
      <c r="F217" s="181"/>
      <c r="G217" s="28"/>
      <c r="H217" s="181"/>
      <c r="I217" s="214"/>
      <c r="J217" s="214"/>
      <c r="K217" s="214"/>
      <c r="L217" s="214"/>
      <c r="M217" s="214"/>
      <c r="N217" s="214"/>
      <c r="O217" s="214"/>
      <c r="P217" s="214"/>
      <c r="Q217" s="214"/>
    </row>
    <row r="218" spans="2:17" x14ac:dyDescent="0.2">
      <c r="B218" s="181"/>
      <c r="C218" s="181"/>
      <c r="D218" s="28"/>
      <c r="E218" s="181"/>
      <c r="F218" s="181"/>
      <c r="G218" s="28"/>
      <c r="H218" s="181"/>
      <c r="I218" s="214"/>
      <c r="J218" s="214"/>
      <c r="K218" s="214"/>
      <c r="L218" s="214"/>
      <c r="M218" s="214"/>
      <c r="N218" s="214"/>
      <c r="O218" s="214"/>
      <c r="P218" s="214"/>
      <c r="Q218" s="214"/>
    </row>
    <row r="219" spans="2:17" x14ac:dyDescent="0.2">
      <c r="B219" s="181"/>
      <c r="C219" s="181"/>
      <c r="D219" s="28"/>
      <c r="E219" s="181"/>
      <c r="F219" s="181"/>
      <c r="G219" s="28"/>
      <c r="H219" s="181"/>
      <c r="I219" s="214"/>
      <c r="J219" s="214"/>
      <c r="K219" s="214"/>
      <c r="L219" s="214"/>
      <c r="M219" s="214"/>
      <c r="N219" s="214"/>
      <c r="O219" s="214"/>
      <c r="P219" s="214"/>
      <c r="Q219" s="214"/>
    </row>
    <row r="220" spans="2:17" x14ac:dyDescent="0.2">
      <c r="B220" s="181"/>
      <c r="C220" s="181"/>
      <c r="D220" s="28"/>
      <c r="E220" s="181"/>
      <c r="F220" s="181"/>
      <c r="G220" s="28"/>
      <c r="H220" s="181"/>
      <c r="I220" s="214"/>
      <c r="J220" s="214"/>
      <c r="K220" s="214"/>
      <c r="L220" s="214"/>
      <c r="M220" s="214"/>
      <c r="N220" s="214"/>
      <c r="O220" s="214"/>
      <c r="P220" s="214"/>
      <c r="Q220" s="214"/>
    </row>
    <row r="221" spans="2:17" x14ac:dyDescent="0.2">
      <c r="B221" s="181"/>
      <c r="C221" s="181"/>
      <c r="D221" s="28"/>
      <c r="E221" s="181"/>
      <c r="F221" s="181"/>
      <c r="G221" s="28"/>
      <c r="H221" s="181"/>
      <c r="I221" s="214"/>
      <c r="J221" s="214"/>
      <c r="K221" s="214"/>
      <c r="L221" s="214"/>
      <c r="M221" s="214"/>
      <c r="N221" s="214"/>
      <c r="O221" s="214"/>
      <c r="P221" s="214"/>
      <c r="Q221" s="214"/>
    </row>
    <row r="222" spans="2:17" x14ac:dyDescent="0.2">
      <c r="B222" s="181"/>
      <c r="C222" s="181"/>
      <c r="D222" s="28"/>
      <c r="E222" s="181"/>
      <c r="F222" s="181"/>
      <c r="G222" s="28"/>
      <c r="H222" s="181"/>
      <c r="I222" s="214"/>
      <c r="J222" s="214"/>
      <c r="K222" s="214"/>
      <c r="L222" s="214"/>
      <c r="M222" s="214"/>
      <c r="N222" s="214"/>
      <c r="O222" s="214"/>
      <c r="P222" s="214"/>
      <c r="Q222" s="214"/>
    </row>
    <row r="223" spans="2:17" x14ac:dyDescent="0.2">
      <c r="B223" s="181"/>
      <c r="C223" s="181"/>
      <c r="D223" s="28"/>
      <c r="E223" s="181"/>
      <c r="F223" s="181"/>
      <c r="G223" s="28"/>
      <c r="H223" s="181"/>
      <c r="I223" s="214"/>
      <c r="J223" s="214"/>
      <c r="K223" s="214"/>
      <c r="L223" s="214"/>
      <c r="M223" s="214"/>
      <c r="N223" s="214"/>
      <c r="O223" s="214"/>
      <c r="P223" s="214"/>
      <c r="Q223" s="214"/>
    </row>
    <row r="224" spans="2:17" x14ac:dyDescent="0.2">
      <c r="B224" s="181"/>
      <c r="C224" s="181"/>
      <c r="D224" s="28"/>
      <c r="E224" s="181"/>
      <c r="F224" s="181"/>
      <c r="G224" s="28"/>
      <c r="H224" s="181"/>
      <c r="I224" s="214"/>
      <c r="J224" s="214"/>
      <c r="K224" s="214"/>
      <c r="L224" s="214"/>
      <c r="M224" s="214"/>
      <c r="N224" s="214"/>
      <c r="O224" s="214"/>
      <c r="P224" s="214"/>
      <c r="Q224" s="214"/>
    </row>
    <row r="225" spans="2:17" x14ac:dyDescent="0.2">
      <c r="B225" s="181"/>
      <c r="C225" s="181"/>
      <c r="D225" s="28"/>
      <c r="E225" s="181"/>
      <c r="F225" s="181"/>
      <c r="G225" s="28"/>
      <c r="H225" s="181"/>
      <c r="I225" s="214"/>
      <c r="J225" s="214"/>
      <c r="K225" s="214"/>
      <c r="L225" s="214"/>
      <c r="M225" s="214"/>
      <c r="N225" s="214"/>
      <c r="O225" s="214"/>
      <c r="P225" s="214"/>
      <c r="Q225" s="214"/>
    </row>
    <row r="226" spans="2:17" x14ac:dyDescent="0.2">
      <c r="B226" s="181"/>
      <c r="C226" s="181"/>
      <c r="D226" s="28"/>
      <c r="E226" s="181"/>
      <c r="F226" s="181"/>
      <c r="G226" s="28"/>
      <c r="H226" s="181"/>
      <c r="I226" s="214"/>
      <c r="J226" s="214"/>
      <c r="K226" s="214"/>
      <c r="L226" s="214"/>
      <c r="M226" s="214"/>
      <c r="N226" s="214"/>
      <c r="O226" s="214"/>
      <c r="P226" s="214"/>
      <c r="Q226" s="214"/>
    </row>
    <row r="227" spans="2:17" x14ac:dyDescent="0.2">
      <c r="B227" s="181"/>
      <c r="C227" s="181"/>
      <c r="D227" s="28"/>
      <c r="E227" s="181"/>
      <c r="F227" s="181"/>
      <c r="G227" s="28"/>
      <c r="H227" s="181"/>
      <c r="I227" s="214"/>
      <c r="J227" s="214"/>
      <c r="K227" s="214"/>
      <c r="L227" s="214"/>
      <c r="M227" s="214"/>
      <c r="N227" s="214"/>
      <c r="O227" s="214"/>
      <c r="P227" s="214"/>
      <c r="Q227" s="214"/>
    </row>
    <row r="228" spans="2:17" x14ac:dyDescent="0.2">
      <c r="B228" s="181"/>
      <c r="C228" s="181"/>
      <c r="D228" s="28"/>
      <c r="E228" s="181"/>
      <c r="F228" s="181"/>
      <c r="G228" s="28"/>
      <c r="H228" s="181"/>
      <c r="I228" s="214"/>
      <c r="J228" s="214"/>
      <c r="K228" s="214"/>
      <c r="L228" s="214"/>
      <c r="M228" s="214"/>
      <c r="N228" s="214"/>
      <c r="O228" s="214"/>
      <c r="P228" s="214"/>
      <c r="Q228" s="214"/>
    </row>
    <row r="229" spans="2:17" x14ac:dyDescent="0.2">
      <c r="B229" s="181"/>
      <c r="C229" s="181"/>
      <c r="D229" s="28"/>
      <c r="E229" s="181"/>
      <c r="F229" s="181"/>
      <c r="G229" s="28"/>
      <c r="H229" s="181"/>
      <c r="I229" s="214"/>
      <c r="J229" s="214"/>
      <c r="K229" s="214"/>
      <c r="L229" s="214"/>
      <c r="M229" s="214"/>
      <c r="N229" s="214"/>
      <c r="O229" s="214"/>
      <c r="P229" s="214"/>
      <c r="Q229" s="214"/>
    </row>
    <row r="230" spans="2:17" x14ac:dyDescent="0.2">
      <c r="B230" s="181"/>
      <c r="C230" s="181"/>
      <c r="D230" s="28"/>
      <c r="E230" s="181"/>
      <c r="F230" s="181"/>
      <c r="G230" s="28"/>
      <c r="H230" s="181"/>
      <c r="I230" s="214"/>
      <c r="J230" s="214"/>
      <c r="K230" s="214"/>
      <c r="L230" s="214"/>
      <c r="M230" s="214"/>
      <c r="N230" s="214"/>
      <c r="O230" s="214"/>
      <c r="P230" s="214"/>
      <c r="Q230" s="214"/>
    </row>
    <row r="231" spans="2:17" x14ac:dyDescent="0.2">
      <c r="B231" s="181"/>
      <c r="C231" s="181"/>
      <c r="D231" s="28"/>
      <c r="E231" s="181"/>
      <c r="F231" s="181"/>
      <c r="G231" s="28"/>
      <c r="H231" s="181"/>
      <c r="I231" s="214"/>
      <c r="J231" s="214"/>
      <c r="K231" s="214"/>
      <c r="L231" s="214"/>
      <c r="M231" s="214"/>
      <c r="N231" s="214"/>
      <c r="O231" s="214"/>
      <c r="P231" s="214"/>
      <c r="Q231" s="214"/>
    </row>
    <row r="232" spans="2:17" x14ac:dyDescent="0.2">
      <c r="B232" s="181"/>
      <c r="C232" s="181"/>
      <c r="D232" s="28"/>
      <c r="E232" s="181"/>
      <c r="F232" s="181"/>
      <c r="G232" s="28"/>
      <c r="H232" s="181"/>
      <c r="I232" s="214"/>
      <c r="J232" s="214"/>
      <c r="K232" s="214"/>
      <c r="L232" s="214"/>
      <c r="M232" s="214"/>
      <c r="N232" s="214"/>
      <c r="O232" s="214"/>
      <c r="P232" s="214"/>
      <c r="Q232" s="214"/>
    </row>
    <row r="233" spans="2:17" x14ac:dyDescent="0.2">
      <c r="B233" s="181"/>
      <c r="C233" s="181"/>
      <c r="D233" s="28"/>
      <c r="E233" s="181"/>
      <c r="F233" s="181"/>
      <c r="G233" s="28"/>
      <c r="H233" s="181"/>
      <c r="I233" s="214"/>
      <c r="J233" s="214"/>
      <c r="K233" s="214"/>
      <c r="L233" s="214"/>
      <c r="M233" s="214"/>
      <c r="N233" s="214"/>
      <c r="O233" s="214"/>
      <c r="P233" s="214"/>
      <c r="Q233" s="214"/>
    </row>
    <row r="234" spans="2:17" x14ac:dyDescent="0.2">
      <c r="B234" s="181"/>
      <c r="C234" s="181"/>
      <c r="D234" s="28"/>
      <c r="E234" s="181"/>
      <c r="F234" s="181"/>
      <c r="G234" s="28"/>
      <c r="H234" s="181"/>
      <c r="I234" s="214"/>
      <c r="J234" s="214"/>
      <c r="K234" s="214"/>
      <c r="L234" s="214"/>
      <c r="M234" s="214"/>
      <c r="N234" s="214"/>
      <c r="O234" s="214"/>
      <c r="P234" s="214"/>
      <c r="Q234" s="214"/>
    </row>
    <row r="235" spans="2:17" x14ac:dyDescent="0.2">
      <c r="B235" s="181"/>
      <c r="C235" s="181"/>
      <c r="D235" s="28"/>
      <c r="E235" s="181"/>
      <c r="F235" s="181"/>
      <c r="G235" s="28"/>
      <c r="H235" s="181"/>
      <c r="I235" s="214"/>
      <c r="J235" s="214"/>
      <c r="K235" s="214"/>
      <c r="L235" s="214"/>
      <c r="M235" s="214"/>
      <c r="N235" s="214"/>
      <c r="O235" s="214"/>
      <c r="P235" s="214"/>
      <c r="Q235" s="214"/>
    </row>
    <row r="236" spans="2:17" x14ac:dyDescent="0.2">
      <c r="B236" s="181"/>
      <c r="C236" s="181"/>
      <c r="D236" s="28"/>
      <c r="E236" s="181"/>
      <c r="F236" s="181"/>
      <c r="G236" s="28"/>
      <c r="H236" s="181"/>
      <c r="I236" s="214"/>
      <c r="J236" s="214"/>
      <c r="K236" s="214"/>
      <c r="L236" s="214"/>
      <c r="M236" s="214"/>
      <c r="N236" s="214"/>
      <c r="O236" s="214"/>
      <c r="P236" s="214"/>
      <c r="Q236" s="214"/>
    </row>
    <row r="237" spans="2:17" x14ac:dyDescent="0.2">
      <c r="B237" s="181"/>
      <c r="C237" s="181"/>
      <c r="D237" s="28"/>
      <c r="E237" s="181"/>
      <c r="F237" s="181"/>
      <c r="G237" s="28"/>
      <c r="H237" s="181"/>
      <c r="I237" s="214"/>
      <c r="J237" s="214"/>
      <c r="K237" s="214"/>
      <c r="L237" s="214"/>
      <c r="M237" s="214"/>
      <c r="N237" s="214"/>
      <c r="O237" s="214"/>
      <c r="P237" s="214"/>
      <c r="Q237" s="214"/>
    </row>
    <row r="238" spans="2:17" x14ac:dyDescent="0.2">
      <c r="B238" s="181"/>
      <c r="C238" s="181"/>
      <c r="D238" s="28"/>
      <c r="E238" s="181"/>
      <c r="F238" s="181"/>
      <c r="G238" s="28"/>
      <c r="H238" s="181"/>
      <c r="I238" s="214"/>
      <c r="J238" s="214"/>
      <c r="K238" s="214"/>
      <c r="L238" s="214"/>
      <c r="M238" s="214"/>
      <c r="N238" s="214"/>
      <c r="O238" s="214"/>
      <c r="P238" s="214"/>
      <c r="Q238" s="214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40625" defaultRowHeight="12.75" x14ac:dyDescent="0.2"/>
  <cols>
    <col min="1" max="1" width="66" style="221" bestFit="1" customWidth="1"/>
    <col min="2" max="2" width="17" style="192" customWidth="1"/>
    <col min="3" max="3" width="18.28515625" style="192" customWidth="1"/>
    <col min="4" max="4" width="11.42578125" style="35" bestFit="1" customWidth="1"/>
    <col min="5" max="16384" width="9.140625" style="221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30.06.2021</v>
      </c>
      <c r="B2" s="3"/>
      <c r="C2" s="3"/>
      <c r="D2" s="3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ht="18.75" x14ac:dyDescent="0.3">
      <c r="A3" s="1" t="str">
        <f>IF(REPORT_LANG="UKR","(в розрізі валют погашеня)","by interest rate types")</f>
        <v>(в розрізі валют погашеня)</v>
      </c>
      <c r="B3" s="1"/>
      <c r="C3" s="1"/>
      <c r="D3" s="1"/>
    </row>
    <row r="4" spans="1:19" x14ac:dyDescent="0.2">
      <c r="B4" s="181"/>
      <c r="C4" s="181"/>
      <c r="D4" s="28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</row>
    <row r="5" spans="1:19" s="236" customFormat="1" x14ac:dyDescent="0.2">
      <c r="B5" s="223"/>
      <c r="C5" s="223"/>
      <c r="D5" s="236" t="str">
        <f>VALVAL</f>
        <v>млрд. одиниць</v>
      </c>
    </row>
    <row r="6" spans="1:19" s="37" customFormat="1" x14ac:dyDescent="0.2">
      <c r="A6" s="220"/>
      <c r="B6" s="151" t="str">
        <f>IF(REPORT_LANG="UKR","дол.США","USD")</f>
        <v>дол.США</v>
      </c>
      <c r="C6" s="151" t="str">
        <f>IF(REPORT_LANG="UKR","грн.","UAH")</f>
        <v>грн.</v>
      </c>
      <c r="D6" s="101" t="s">
        <v>181</v>
      </c>
    </row>
    <row r="7" spans="1:19" s="143" customFormat="1" ht="15.75" x14ac:dyDescent="0.2">
      <c r="A7" s="39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81">
        <f>SUM(B8:B26)</f>
        <v>92.52030403273001</v>
      </c>
      <c r="C7" s="81">
        <f>SUM(C8:C26)</f>
        <v>2514.3595384780501</v>
      </c>
      <c r="D7" s="116">
        <f>SUM(D8:D26)</f>
        <v>1</v>
      </c>
    </row>
    <row r="8" spans="1:19" s="239" customFormat="1" x14ac:dyDescent="0.2">
      <c r="A8" s="177" t="s">
        <v>112</v>
      </c>
      <c r="B8" s="166">
        <v>34.053041196880002</v>
      </c>
      <c r="C8" s="166">
        <v>925.43566347878004</v>
      </c>
      <c r="D8" s="246">
        <v>0.36806</v>
      </c>
    </row>
    <row r="9" spans="1:19" s="239" customFormat="1" x14ac:dyDescent="0.2">
      <c r="A9" s="177" t="s">
        <v>3</v>
      </c>
      <c r="B9" s="166">
        <v>12.06337189349</v>
      </c>
      <c r="C9" s="166">
        <v>327.83781358904997</v>
      </c>
      <c r="D9" s="246">
        <v>0.130386</v>
      </c>
    </row>
    <row r="10" spans="1:19" s="239" customFormat="1" x14ac:dyDescent="0.2">
      <c r="A10" s="177" t="s">
        <v>15</v>
      </c>
      <c r="B10" s="166">
        <v>12.053996715089999</v>
      </c>
      <c r="C10" s="166">
        <v>327.58303092815999</v>
      </c>
      <c r="D10" s="246">
        <v>0.13028500000000001</v>
      </c>
    </row>
    <row r="11" spans="1:19" s="239" customFormat="1" x14ac:dyDescent="0.2">
      <c r="A11" s="177" t="s">
        <v>16</v>
      </c>
      <c r="B11" s="166">
        <v>33.813000764270001</v>
      </c>
      <c r="C11" s="166">
        <v>918.91225266358003</v>
      </c>
      <c r="D11" s="246">
        <v>0.36546600000000001</v>
      </c>
    </row>
    <row r="12" spans="1:19" s="239" customFormat="1" x14ac:dyDescent="0.2">
      <c r="A12" s="177" t="s">
        <v>94</v>
      </c>
      <c r="B12" s="166">
        <v>0.53689346299999996</v>
      </c>
      <c r="C12" s="166">
        <v>14.590777818479999</v>
      </c>
      <c r="D12" s="246">
        <v>5.803E-3</v>
      </c>
    </row>
    <row r="13" spans="1:19" x14ac:dyDescent="0.2">
      <c r="B13" s="181"/>
      <c r="C13" s="181"/>
      <c r="D13" s="28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</row>
    <row r="14" spans="1:19" x14ac:dyDescent="0.2">
      <c r="B14" s="181"/>
      <c r="C14" s="181"/>
      <c r="D14" s="28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</row>
    <row r="15" spans="1:19" x14ac:dyDescent="0.2">
      <c r="B15" s="181"/>
      <c r="C15" s="181"/>
      <c r="D15" s="28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</row>
    <row r="16" spans="1:19" x14ac:dyDescent="0.2">
      <c r="B16" s="181"/>
      <c r="C16" s="181"/>
      <c r="D16" s="28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</row>
    <row r="17" spans="2:17" x14ac:dyDescent="0.2">
      <c r="B17" s="181"/>
      <c r="C17" s="181"/>
      <c r="D17" s="28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</row>
    <row r="18" spans="2:17" x14ac:dyDescent="0.2">
      <c r="B18" s="181"/>
      <c r="C18" s="181"/>
      <c r="D18" s="28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</row>
    <row r="19" spans="2:17" x14ac:dyDescent="0.2">
      <c r="B19" s="181"/>
      <c r="C19" s="181"/>
      <c r="D19" s="28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</row>
    <row r="20" spans="2:17" x14ac:dyDescent="0.2">
      <c r="B20" s="181"/>
      <c r="C20" s="181"/>
      <c r="D20" s="28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</row>
    <row r="21" spans="2:17" x14ac:dyDescent="0.2">
      <c r="B21" s="181"/>
      <c r="C21" s="181"/>
      <c r="D21" s="28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</row>
    <row r="22" spans="2:17" x14ac:dyDescent="0.2">
      <c r="B22" s="181"/>
      <c r="C22" s="181"/>
      <c r="D22" s="28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</row>
    <row r="23" spans="2:17" x14ac:dyDescent="0.2">
      <c r="B23" s="181"/>
      <c r="C23" s="181"/>
      <c r="D23" s="28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</row>
    <row r="24" spans="2:17" x14ac:dyDescent="0.2">
      <c r="B24" s="181"/>
      <c r="C24" s="181"/>
      <c r="D24" s="28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</row>
    <row r="25" spans="2:17" x14ac:dyDescent="0.2">
      <c r="B25" s="181"/>
      <c r="C25" s="181"/>
      <c r="D25" s="28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</row>
    <row r="26" spans="2:17" x14ac:dyDescent="0.2">
      <c r="B26" s="181"/>
      <c r="C26" s="181"/>
      <c r="D26" s="28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</row>
    <row r="27" spans="2:17" x14ac:dyDescent="0.2">
      <c r="B27" s="181"/>
      <c r="C27" s="181"/>
      <c r="D27" s="28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</row>
    <row r="28" spans="2:17" x14ac:dyDescent="0.2">
      <c r="B28" s="181"/>
      <c r="C28" s="181"/>
      <c r="D28" s="28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</row>
    <row r="29" spans="2:17" x14ac:dyDescent="0.2">
      <c r="B29" s="181"/>
      <c r="C29" s="181"/>
      <c r="D29" s="28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</row>
    <row r="30" spans="2:17" x14ac:dyDescent="0.2">
      <c r="B30" s="181"/>
      <c r="C30" s="181"/>
      <c r="D30" s="28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</row>
    <row r="31" spans="2:17" x14ac:dyDescent="0.2">
      <c r="B31" s="181"/>
      <c r="C31" s="181"/>
      <c r="D31" s="28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</row>
    <row r="32" spans="2:17" x14ac:dyDescent="0.2">
      <c r="B32" s="181"/>
      <c r="C32" s="181"/>
      <c r="D32" s="28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</row>
    <row r="33" spans="2:17" x14ac:dyDescent="0.2">
      <c r="B33" s="181"/>
      <c r="C33" s="181"/>
      <c r="D33" s="28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</row>
    <row r="34" spans="2:17" x14ac:dyDescent="0.2">
      <c r="B34" s="181"/>
      <c r="C34" s="181"/>
      <c r="D34" s="28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</row>
    <row r="35" spans="2:17" x14ac:dyDescent="0.2">
      <c r="B35" s="181"/>
      <c r="C35" s="181"/>
      <c r="D35" s="28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</row>
    <row r="36" spans="2:17" x14ac:dyDescent="0.2">
      <c r="B36" s="181"/>
      <c r="C36" s="181"/>
      <c r="D36" s="28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</row>
    <row r="37" spans="2:17" x14ac:dyDescent="0.2">
      <c r="B37" s="181"/>
      <c r="C37" s="181"/>
      <c r="D37" s="28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</row>
    <row r="38" spans="2:17" x14ac:dyDescent="0.2">
      <c r="B38" s="181"/>
      <c r="C38" s="181"/>
      <c r="D38" s="28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</row>
    <row r="39" spans="2:17" x14ac:dyDescent="0.2">
      <c r="B39" s="181"/>
      <c r="C39" s="181"/>
      <c r="D39" s="28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</row>
    <row r="40" spans="2:17" x14ac:dyDescent="0.2">
      <c r="B40" s="181"/>
      <c r="C40" s="181"/>
      <c r="D40" s="28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</row>
    <row r="41" spans="2:17" x14ac:dyDescent="0.2">
      <c r="B41" s="181"/>
      <c r="C41" s="181"/>
      <c r="D41" s="28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</row>
    <row r="42" spans="2:17" x14ac:dyDescent="0.2">
      <c r="B42" s="181"/>
      <c r="C42" s="181"/>
      <c r="D42" s="28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2:17" x14ac:dyDescent="0.2">
      <c r="B43" s="181"/>
      <c r="C43" s="181"/>
      <c r="D43" s="28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</row>
    <row r="44" spans="2:17" x14ac:dyDescent="0.2">
      <c r="B44" s="181"/>
      <c r="C44" s="181"/>
      <c r="D44" s="28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</row>
    <row r="45" spans="2:17" x14ac:dyDescent="0.2">
      <c r="B45" s="181"/>
      <c r="C45" s="181"/>
      <c r="D45" s="28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</row>
    <row r="46" spans="2:17" x14ac:dyDescent="0.2">
      <c r="B46" s="181"/>
      <c r="C46" s="181"/>
      <c r="D46" s="28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</row>
    <row r="47" spans="2:17" x14ac:dyDescent="0.2">
      <c r="B47" s="181"/>
      <c r="C47" s="181"/>
      <c r="D47" s="28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</row>
    <row r="48" spans="2:17" x14ac:dyDescent="0.2">
      <c r="B48" s="181"/>
      <c r="C48" s="181"/>
      <c r="D48" s="28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</row>
    <row r="49" spans="2:17" x14ac:dyDescent="0.2">
      <c r="B49" s="181"/>
      <c r="C49" s="181"/>
      <c r="D49" s="28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</row>
    <row r="50" spans="2:17" x14ac:dyDescent="0.2">
      <c r="B50" s="181"/>
      <c r="C50" s="181"/>
      <c r="D50" s="28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</row>
    <row r="51" spans="2:17" x14ac:dyDescent="0.2">
      <c r="B51" s="181"/>
      <c r="C51" s="181"/>
      <c r="D51" s="28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</row>
    <row r="52" spans="2:17" x14ac:dyDescent="0.2">
      <c r="B52" s="181"/>
      <c r="C52" s="181"/>
      <c r="D52" s="28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</row>
    <row r="53" spans="2:17" x14ac:dyDescent="0.2">
      <c r="B53" s="181"/>
      <c r="C53" s="181"/>
      <c r="D53" s="28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</row>
    <row r="54" spans="2:17" x14ac:dyDescent="0.2">
      <c r="B54" s="181"/>
      <c r="C54" s="181"/>
      <c r="D54" s="28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</row>
    <row r="55" spans="2:17" x14ac:dyDescent="0.2">
      <c r="B55" s="181"/>
      <c r="C55" s="181"/>
      <c r="D55" s="28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</row>
    <row r="56" spans="2:17" x14ac:dyDescent="0.2">
      <c r="B56" s="181"/>
      <c r="C56" s="181"/>
      <c r="D56" s="28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</row>
    <row r="57" spans="2:17" x14ac:dyDescent="0.2">
      <c r="B57" s="181"/>
      <c r="C57" s="181"/>
      <c r="D57" s="28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</row>
    <row r="58" spans="2:17" x14ac:dyDescent="0.2">
      <c r="B58" s="181"/>
      <c r="C58" s="181"/>
      <c r="D58" s="28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</row>
    <row r="59" spans="2:17" x14ac:dyDescent="0.2">
      <c r="B59" s="181"/>
      <c r="C59" s="181"/>
      <c r="D59" s="28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</row>
    <row r="60" spans="2:17" x14ac:dyDescent="0.2">
      <c r="B60" s="181"/>
      <c r="C60" s="181"/>
      <c r="D60" s="28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</row>
    <row r="61" spans="2:17" x14ac:dyDescent="0.2">
      <c r="B61" s="181"/>
      <c r="C61" s="181"/>
      <c r="D61" s="28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</row>
    <row r="62" spans="2:17" x14ac:dyDescent="0.2">
      <c r="B62" s="181"/>
      <c r="C62" s="181"/>
      <c r="D62" s="28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</row>
    <row r="63" spans="2:17" x14ac:dyDescent="0.2">
      <c r="B63" s="181"/>
      <c r="C63" s="181"/>
      <c r="D63" s="28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</row>
    <row r="64" spans="2:17" x14ac:dyDescent="0.2">
      <c r="B64" s="181"/>
      <c r="C64" s="181"/>
      <c r="D64" s="28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</row>
    <row r="65" spans="2:17" x14ac:dyDescent="0.2">
      <c r="B65" s="181"/>
      <c r="C65" s="181"/>
      <c r="D65" s="28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</row>
    <row r="66" spans="2:17" x14ac:dyDescent="0.2">
      <c r="B66" s="181"/>
      <c r="C66" s="181"/>
      <c r="D66" s="28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</row>
    <row r="67" spans="2:17" x14ac:dyDescent="0.2">
      <c r="B67" s="181"/>
      <c r="C67" s="181"/>
      <c r="D67" s="28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</row>
    <row r="68" spans="2:17" x14ac:dyDescent="0.2">
      <c r="B68" s="181"/>
      <c r="C68" s="181"/>
      <c r="D68" s="28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</row>
    <row r="69" spans="2:17" x14ac:dyDescent="0.2">
      <c r="B69" s="181"/>
      <c r="C69" s="181"/>
      <c r="D69" s="28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</row>
    <row r="70" spans="2:17" x14ac:dyDescent="0.2">
      <c r="B70" s="181"/>
      <c r="C70" s="181"/>
      <c r="D70" s="28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</row>
    <row r="71" spans="2:17" x14ac:dyDescent="0.2">
      <c r="B71" s="181"/>
      <c r="C71" s="181"/>
      <c r="D71" s="28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</row>
    <row r="72" spans="2:17" x14ac:dyDescent="0.2">
      <c r="B72" s="181"/>
      <c r="C72" s="181"/>
      <c r="D72" s="28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</row>
    <row r="73" spans="2:17" x14ac:dyDescent="0.2">
      <c r="B73" s="181"/>
      <c r="C73" s="181"/>
      <c r="D73" s="28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</row>
    <row r="74" spans="2:17" x14ac:dyDescent="0.2">
      <c r="B74" s="181"/>
      <c r="C74" s="181"/>
      <c r="D74" s="28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</row>
    <row r="75" spans="2:17" x14ac:dyDescent="0.2">
      <c r="B75" s="181"/>
      <c r="C75" s="181"/>
      <c r="D75" s="28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</row>
    <row r="76" spans="2:17" x14ac:dyDescent="0.2">
      <c r="B76" s="181"/>
      <c r="C76" s="181"/>
      <c r="D76" s="28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</row>
    <row r="77" spans="2:17" x14ac:dyDescent="0.2">
      <c r="B77" s="181"/>
      <c r="C77" s="181"/>
      <c r="D77" s="28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</row>
    <row r="78" spans="2:17" x14ac:dyDescent="0.2">
      <c r="B78" s="181"/>
      <c r="C78" s="181"/>
      <c r="D78" s="28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</row>
    <row r="79" spans="2:17" x14ac:dyDescent="0.2">
      <c r="B79" s="181"/>
      <c r="C79" s="181"/>
      <c r="D79" s="28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</row>
    <row r="80" spans="2:17" x14ac:dyDescent="0.2">
      <c r="B80" s="181"/>
      <c r="C80" s="181"/>
      <c r="D80" s="28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</row>
    <row r="81" spans="2:17" x14ac:dyDescent="0.2">
      <c r="B81" s="181"/>
      <c r="C81" s="181"/>
      <c r="D81" s="28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</row>
    <row r="82" spans="2:17" x14ac:dyDescent="0.2">
      <c r="B82" s="181"/>
      <c r="C82" s="181"/>
      <c r="D82" s="28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</row>
    <row r="83" spans="2:17" x14ac:dyDescent="0.2">
      <c r="B83" s="181"/>
      <c r="C83" s="181"/>
      <c r="D83" s="28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</row>
    <row r="84" spans="2:17" x14ac:dyDescent="0.2">
      <c r="B84" s="181"/>
      <c r="C84" s="181"/>
      <c r="D84" s="28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</row>
    <row r="85" spans="2:17" x14ac:dyDescent="0.2">
      <c r="B85" s="181"/>
      <c r="C85" s="181"/>
      <c r="D85" s="28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</row>
    <row r="86" spans="2:17" x14ac:dyDescent="0.2">
      <c r="B86" s="181"/>
      <c r="C86" s="181"/>
      <c r="D86" s="28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</row>
    <row r="87" spans="2:17" x14ac:dyDescent="0.2">
      <c r="B87" s="181"/>
      <c r="C87" s="181"/>
      <c r="D87" s="28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</row>
    <row r="88" spans="2:17" x14ac:dyDescent="0.2">
      <c r="B88" s="181"/>
      <c r="C88" s="181"/>
      <c r="D88" s="28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</row>
    <row r="89" spans="2:17" x14ac:dyDescent="0.2">
      <c r="B89" s="181"/>
      <c r="C89" s="181"/>
      <c r="D89" s="28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</row>
    <row r="90" spans="2:17" x14ac:dyDescent="0.2">
      <c r="B90" s="181"/>
      <c r="C90" s="181"/>
      <c r="D90" s="28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</row>
    <row r="91" spans="2:17" x14ac:dyDescent="0.2">
      <c r="B91" s="181"/>
      <c r="C91" s="181"/>
      <c r="D91" s="28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</row>
    <row r="92" spans="2:17" x14ac:dyDescent="0.2">
      <c r="B92" s="181"/>
      <c r="C92" s="181"/>
      <c r="D92" s="28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</row>
    <row r="93" spans="2:17" x14ac:dyDescent="0.2">
      <c r="B93" s="181"/>
      <c r="C93" s="181"/>
      <c r="D93" s="28"/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</row>
    <row r="94" spans="2:17" x14ac:dyDescent="0.2">
      <c r="B94" s="181"/>
      <c r="C94" s="181"/>
      <c r="D94" s="28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</row>
    <row r="95" spans="2:17" x14ac:dyDescent="0.2">
      <c r="B95" s="181"/>
      <c r="C95" s="181"/>
      <c r="D95" s="28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</row>
    <row r="96" spans="2:17" x14ac:dyDescent="0.2">
      <c r="B96" s="181"/>
      <c r="C96" s="181"/>
      <c r="D96" s="28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</row>
    <row r="97" spans="2:17" x14ac:dyDescent="0.2">
      <c r="B97" s="181"/>
      <c r="C97" s="181"/>
      <c r="D97" s="28"/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4"/>
      <c r="Q97" s="214"/>
    </row>
    <row r="98" spans="2:17" x14ac:dyDescent="0.2">
      <c r="B98" s="181"/>
      <c r="C98" s="181"/>
      <c r="D98" s="28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</row>
    <row r="99" spans="2:17" x14ac:dyDescent="0.2">
      <c r="B99" s="181"/>
      <c r="C99" s="181"/>
      <c r="D99" s="28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</row>
    <row r="100" spans="2:17" x14ac:dyDescent="0.2">
      <c r="B100" s="181"/>
      <c r="C100" s="181"/>
      <c r="D100" s="28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</row>
    <row r="101" spans="2:17" x14ac:dyDescent="0.2">
      <c r="B101" s="181"/>
      <c r="C101" s="181"/>
      <c r="D101" s="28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</row>
    <row r="102" spans="2:17" x14ac:dyDescent="0.2">
      <c r="B102" s="181"/>
      <c r="C102" s="181"/>
      <c r="D102" s="28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</row>
    <row r="103" spans="2:17" x14ac:dyDescent="0.2">
      <c r="B103" s="181"/>
      <c r="C103" s="181"/>
      <c r="D103" s="28"/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</row>
    <row r="104" spans="2:17" x14ac:dyDescent="0.2">
      <c r="B104" s="181"/>
      <c r="C104" s="181"/>
      <c r="D104" s="28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</row>
    <row r="105" spans="2:17" x14ac:dyDescent="0.2">
      <c r="B105" s="181"/>
      <c r="C105" s="181"/>
      <c r="D105" s="28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</row>
    <row r="106" spans="2:17" x14ac:dyDescent="0.2">
      <c r="B106" s="181"/>
      <c r="C106" s="181"/>
      <c r="D106" s="28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</row>
    <row r="107" spans="2:17" x14ac:dyDescent="0.2">
      <c r="B107" s="181"/>
      <c r="C107" s="181"/>
      <c r="D107" s="28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</row>
    <row r="108" spans="2:17" x14ac:dyDescent="0.2">
      <c r="B108" s="181"/>
      <c r="C108" s="181"/>
      <c r="D108" s="28"/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</row>
    <row r="109" spans="2:17" x14ac:dyDescent="0.2">
      <c r="B109" s="181"/>
      <c r="C109" s="181"/>
      <c r="D109" s="28"/>
      <c r="E109" s="214"/>
      <c r="F109" s="214"/>
      <c r="G109" s="214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</row>
    <row r="110" spans="2:17" x14ac:dyDescent="0.2">
      <c r="B110" s="181"/>
      <c r="C110" s="181"/>
      <c r="D110" s="28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</row>
    <row r="111" spans="2:17" x14ac:dyDescent="0.2">
      <c r="B111" s="181"/>
      <c r="C111" s="181"/>
      <c r="D111" s="28"/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  <c r="O111" s="214"/>
      <c r="P111" s="214"/>
      <c r="Q111" s="214"/>
    </row>
    <row r="112" spans="2:17" x14ac:dyDescent="0.2">
      <c r="B112" s="181"/>
      <c r="C112" s="181"/>
      <c r="D112" s="28"/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</row>
    <row r="113" spans="2:17" x14ac:dyDescent="0.2">
      <c r="B113" s="181"/>
      <c r="C113" s="181"/>
      <c r="D113" s="28"/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</row>
    <row r="114" spans="2:17" x14ac:dyDescent="0.2">
      <c r="B114" s="181"/>
      <c r="C114" s="181"/>
      <c r="D114" s="28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</row>
    <row r="115" spans="2:17" x14ac:dyDescent="0.2">
      <c r="B115" s="181"/>
      <c r="C115" s="181"/>
      <c r="D115" s="28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</row>
    <row r="116" spans="2:17" x14ac:dyDescent="0.2">
      <c r="B116" s="181"/>
      <c r="C116" s="181"/>
      <c r="D116" s="28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</row>
    <row r="117" spans="2:17" x14ac:dyDescent="0.2">
      <c r="B117" s="181"/>
      <c r="C117" s="181"/>
      <c r="D117" s="28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</row>
    <row r="118" spans="2:17" x14ac:dyDescent="0.2">
      <c r="B118" s="181"/>
      <c r="C118" s="181"/>
      <c r="D118" s="28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</row>
    <row r="119" spans="2:17" x14ac:dyDescent="0.2">
      <c r="B119" s="181"/>
      <c r="C119" s="181"/>
      <c r="D119" s="28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</row>
    <row r="120" spans="2:17" x14ac:dyDescent="0.2">
      <c r="B120" s="181"/>
      <c r="C120" s="181"/>
      <c r="D120" s="28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</row>
    <row r="121" spans="2:17" x14ac:dyDescent="0.2">
      <c r="B121" s="181"/>
      <c r="C121" s="181"/>
      <c r="D121" s="28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</row>
    <row r="122" spans="2:17" x14ac:dyDescent="0.2">
      <c r="B122" s="181"/>
      <c r="C122" s="181"/>
      <c r="D122" s="28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</row>
    <row r="123" spans="2:17" x14ac:dyDescent="0.2">
      <c r="B123" s="181"/>
      <c r="C123" s="181"/>
      <c r="D123" s="28"/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</row>
    <row r="124" spans="2:17" x14ac:dyDescent="0.2">
      <c r="B124" s="181"/>
      <c r="C124" s="181"/>
      <c r="D124" s="28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</row>
    <row r="125" spans="2:17" x14ac:dyDescent="0.2">
      <c r="B125" s="181"/>
      <c r="C125" s="181"/>
      <c r="D125" s="28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</row>
    <row r="126" spans="2:17" x14ac:dyDescent="0.2">
      <c r="B126" s="181"/>
      <c r="C126" s="181"/>
      <c r="D126" s="28"/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</row>
    <row r="127" spans="2:17" x14ac:dyDescent="0.2">
      <c r="B127" s="181"/>
      <c r="C127" s="181"/>
      <c r="D127" s="28"/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</row>
    <row r="128" spans="2:17" x14ac:dyDescent="0.2">
      <c r="B128" s="181"/>
      <c r="C128" s="181"/>
      <c r="D128" s="28"/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</row>
    <row r="129" spans="2:17" x14ac:dyDescent="0.2">
      <c r="B129" s="181"/>
      <c r="C129" s="181"/>
      <c r="D129" s="28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</row>
    <row r="130" spans="2:17" x14ac:dyDescent="0.2">
      <c r="B130" s="181"/>
      <c r="C130" s="181"/>
      <c r="D130" s="28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</row>
    <row r="131" spans="2:17" x14ac:dyDescent="0.2">
      <c r="B131" s="181"/>
      <c r="C131" s="181"/>
      <c r="D131" s="28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</row>
    <row r="132" spans="2:17" x14ac:dyDescent="0.2">
      <c r="B132" s="181"/>
      <c r="C132" s="181"/>
      <c r="D132" s="28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</row>
    <row r="133" spans="2:17" x14ac:dyDescent="0.2">
      <c r="B133" s="181"/>
      <c r="C133" s="181"/>
      <c r="D133" s="28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</row>
    <row r="134" spans="2:17" x14ac:dyDescent="0.2">
      <c r="B134" s="181"/>
      <c r="C134" s="181"/>
      <c r="D134" s="28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</row>
    <row r="135" spans="2:17" x14ac:dyDescent="0.2">
      <c r="B135" s="181"/>
      <c r="C135" s="181"/>
      <c r="D135" s="28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</row>
    <row r="136" spans="2:17" x14ac:dyDescent="0.2">
      <c r="B136" s="181"/>
      <c r="C136" s="181"/>
      <c r="D136" s="28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</row>
    <row r="137" spans="2:17" x14ac:dyDescent="0.2">
      <c r="B137" s="181"/>
      <c r="C137" s="181"/>
      <c r="D137" s="28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</row>
    <row r="138" spans="2:17" x14ac:dyDescent="0.2">
      <c r="B138" s="181"/>
      <c r="C138" s="181"/>
      <c r="D138" s="28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</row>
    <row r="139" spans="2:17" x14ac:dyDescent="0.2">
      <c r="B139" s="181"/>
      <c r="C139" s="181"/>
      <c r="D139" s="28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</row>
    <row r="140" spans="2:17" x14ac:dyDescent="0.2">
      <c r="B140" s="181"/>
      <c r="C140" s="181"/>
      <c r="D140" s="28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</row>
    <row r="141" spans="2:17" x14ac:dyDescent="0.2">
      <c r="B141" s="181"/>
      <c r="C141" s="181"/>
      <c r="D141" s="28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</row>
    <row r="142" spans="2:17" x14ac:dyDescent="0.2">
      <c r="B142" s="181"/>
      <c r="C142" s="181"/>
      <c r="D142" s="28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</row>
    <row r="143" spans="2:17" x14ac:dyDescent="0.2">
      <c r="B143" s="181"/>
      <c r="C143" s="181"/>
      <c r="D143" s="28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</row>
    <row r="144" spans="2:17" x14ac:dyDescent="0.2">
      <c r="B144" s="181"/>
      <c r="C144" s="181"/>
      <c r="D144" s="28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</row>
    <row r="145" spans="2:17" x14ac:dyDescent="0.2">
      <c r="B145" s="181"/>
      <c r="C145" s="181"/>
      <c r="D145" s="28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</row>
    <row r="146" spans="2:17" x14ac:dyDescent="0.2">
      <c r="B146" s="181"/>
      <c r="C146" s="181"/>
      <c r="D146" s="28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</row>
    <row r="147" spans="2:17" x14ac:dyDescent="0.2">
      <c r="B147" s="181"/>
      <c r="C147" s="181"/>
      <c r="D147" s="28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</row>
    <row r="148" spans="2:17" x14ac:dyDescent="0.2">
      <c r="B148" s="181"/>
      <c r="C148" s="181"/>
      <c r="D148" s="28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</row>
    <row r="149" spans="2:17" x14ac:dyDescent="0.2">
      <c r="B149" s="181"/>
      <c r="C149" s="181"/>
      <c r="D149" s="28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</row>
    <row r="150" spans="2:17" x14ac:dyDescent="0.2">
      <c r="B150" s="181"/>
      <c r="C150" s="181"/>
      <c r="D150" s="28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</row>
    <row r="151" spans="2:17" x14ac:dyDescent="0.2">
      <c r="B151" s="181"/>
      <c r="C151" s="181"/>
      <c r="D151" s="28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</row>
    <row r="152" spans="2:17" x14ac:dyDescent="0.2">
      <c r="B152" s="181"/>
      <c r="C152" s="181"/>
      <c r="D152" s="28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</row>
    <row r="153" spans="2:17" x14ac:dyDescent="0.2">
      <c r="B153" s="181"/>
      <c r="C153" s="181"/>
      <c r="D153" s="28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</row>
    <row r="154" spans="2:17" x14ac:dyDescent="0.2">
      <c r="B154" s="181"/>
      <c r="C154" s="181"/>
      <c r="D154" s="28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</row>
    <row r="155" spans="2:17" x14ac:dyDescent="0.2">
      <c r="B155" s="181"/>
      <c r="C155" s="181"/>
      <c r="D155" s="28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</row>
    <row r="156" spans="2:17" x14ac:dyDescent="0.2">
      <c r="B156" s="181"/>
      <c r="C156" s="181"/>
      <c r="D156" s="28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</row>
    <row r="157" spans="2:17" x14ac:dyDescent="0.2">
      <c r="B157" s="181"/>
      <c r="C157" s="181"/>
      <c r="D157" s="28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</row>
    <row r="158" spans="2:17" x14ac:dyDescent="0.2">
      <c r="B158" s="181"/>
      <c r="C158" s="181"/>
      <c r="D158" s="28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</row>
    <row r="159" spans="2:17" x14ac:dyDescent="0.2">
      <c r="B159" s="181"/>
      <c r="C159" s="181"/>
      <c r="D159" s="28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</row>
    <row r="160" spans="2:17" x14ac:dyDescent="0.2">
      <c r="B160" s="181"/>
      <c r="C160" s="181"/>
      <c r="D160" s="28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</row>
    <row r="161" spans="2:17" x14ac:dyDescent="0.2">
      <c r="B161" s="181"/>
      <c r="C161" s="181"/>
      <c r="D161" s="28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</row>
    <row r="162" spans="2:17" x14ac:dyDescent="0.2">
      <c r="B162" s="181"/>
      <c r="C162" s="181"/>
      <c r="D162" s="28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</row>
    <row r="163" spans="2:17" x14ac:dyDescent="0.2">
      <c r="B163" s="181"/>
      <c r="C163" s="181"/>
      <c r="D163" s="28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</row>
    <row r="164" spans="2:17" x14ac:dyDescent="0.2">
      <c r="B164" s="181"/>
      <c r="C164" s="181"/>
      <c r="D164" s="28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</row>
    <row r="165" spans="2:17" x14ac:dyDescent="0.2">
      <c r="B165" s="181"/>
      <c r="C165" s="181"/>
      <c r="D165" s="28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</row>
    <row r="166" spans="2:17" x14ac:dyDescent="0.2">
      <c r="B166" s="181"/>
      <c r="C166" s="181"/>
      <c r="D166" s="28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</row>
    <row r="167" spans="2:17" x14ac:dyDescent="0.2">
      <c r="B167" s="181"/>
      <c r="C167" s="181"/>
      <c r="D167" s="28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</row>
    <row r="168" spans="2:17" x14ac:dyDescent="0.2">
      <c r="B168" s="181"/>
      <c r="C168" s="181"/>
      <c r="D168" s="28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</row>
    <row r="169" spans="2:17" x14ac:dyDescent="0.2">
      <c r="B169" s="181"/>
      <c r="C169" s="181"/>
      <c r="D169" s="28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</row>
    <row r="170" spans="2:17" x14ac:dyDescent="0.2">
      <c r="B170" s="181"/>
      <c r="C170" s="181"/>
      <c r="D170" s="28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</row>
    <row r="171" spans="2:17" x14ac:dyDescent="0.2">
      <c r="B171" s="181"/>
      <c r="C171" s="181"/>
      <c r="D171" s="28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</row>
    <row r="172" spans="2:17" x14ac:dyDescent="0.2">
      <c r="B172" s="181"/>
      <c r="C172" s="181"/>
      <c r="D172" s="28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</row>
    <row r="173" spans="2:17" x14ac:dyDescent="0.2">
      <c r="B173" s="181"/>
      <c r="C173" s="181"/>
      <c r="D173" s="28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</row>
    <row r="174" spans="2:17" x14ac:dyDescent="0.2">
      <c r="B174" s="181"/>
      <c r="C174" s="181"/>
      <c r="D174" s="28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</row>
    <row r="175" spans="2:17" x14ac:dyDescent="0.2">
      <c r="B175" s="181"/>
      <c r="C175" s="181"/>
      <c r="D175" s="28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</row>
    <row r="176" spans="2:17" x14ac:dyDescent="0.2">
      <c r="B176" s="181"/>
      <c r="C176" s="181"/>
      <c r="D176" s="28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</row>
    <row r="177" spans="2:17" x14ac:dyDescent="0.2">
      <c r="B177" s="181"/>
      <c r="C177" s="181"/>
      <c r="D177" s="28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</row>
    <row r="178" spans="2:17" x14ac:dyDescent="0.2">
      <c r="B178" s="181"/>
      <c r="C178" s="181"/>
      <c r="D178" s="28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</row>
    <row r="179" spans="2:17" x14ac:dyDescent="0.2">
      <c r="B179" s="181"/>
      <c r="C179" s="181"/>
      <c r="D179" s="28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</row>
    <row r="180" spans="2:17" x14ac:dyDescent="0.2">
      <c r="B180" s="181"/>
      <c r="C180" s="181"/>
      <c r="D180" s="28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</row>
    <row r="181" spans="2:17" x14ac:dyDescent="0.2">
      <c r="B181" s="181"/>
      <c r="C181" s="181"/>
      <c r="D181" s="28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</row>
    <row r="182" spans="2:17" x14ac:dyDescent="0.2">
      <c r="B182" s="181"/>
      <c r="C182" s="181"/>
      <c r="D182" s="28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</row>
    <row r="183" spans="2:17" x14ac:dyDescent="0.2">
      <c r="B183" s="181"/>
      <c r="C183" s="181"/>
      <c r="D183" s="28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</row>
    <row r="184" spans="2:17" x14ac:dyDescent="0.2">
      <c r="B184" s="181"/>
      <c r="C184" s="181"/>
      <c r="D184" s="28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</row>
    <row r="185" spans="2:17" x14ac:dyDescent="0.2">
      <c r="B185" s="181"/>
      <c r="C185" s="181"/>
      <c r="D185" s="28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</row>
    <row r="186" spans="2:17" x14ac:dyDescent="0.2">
      <c r="B186" s="181"/>
      <c r="C186" s="181"/>
      <c r="D186" s="28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</row>
    <row r="187" spans="2:17" x14ac:dyDescent="0.2">
      <c r="B187" s="181"/>
      <c r="C187" s="181"/>
      <c r="D187" s="28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</row>
    <row r="188" spans="2:17" x14ac:dyDescent="0.2">
      <c r="B188" s="181"/>
      <c r="C188" s="181"/>
      <c r="D188" s="28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</row>
    <row r="189" spans="2:17" x14ac:dyDescent="0.2">
      <c r="B189" s="181"/>
      <c r="C189" s="181"/>
      <c r="D189" s="28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</row>
    <row r="190" spans="2:17" x14ac:dyDescent="0.2">
      <c r="B190" s="181"/>
      <c r="C190" s="181"/>
      <c r="D190" s="28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</row>
    <row r="191" spans="2:17" x14ac:dyDescent="0.2">
      <c r="B191" s="181"/>
      <c r="C191" s="181"/>
      <c r="D191" s="28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</row>
    <row r="192" spans="2:17" x14ac:dyDescent="0.2">
      <c r="B192" s="181"/>
      <c r="C192" s="181"/>
      <c r="D192" s="28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</row>
    <row r="193" spans="2:17" x14ac:dyDescent="0.2">
      <c r="B193" s="181"/>
      <c r="C193" s="181"/>
      <c r="D193" s="28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</row>
    <row r="194" spans="2:17" x14ac:dyDescent="0.2">
      <c r="B194" s="181"/>
      <c r="C194" s="181"/>
      <c r="D194" s="28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</row>
    <row r="195" spans="2:17" x14ac:dyDescent="0.2">
      <c r="B195" s="181"/>
      <c r="C195" s="181"/>
      <c r="D195" s="28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</row>
    <row r="196" spans="2:17" x14ac:dyDescent="0.2">
      <c r="B196" s="181"/>
      <c r="C196" s="181"/>
      <c r="D196" s="28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</row>
    <row r="197" spans="2:17" x14ac:dyDescent="0.2">
      <c r="B197" s="181"/>
      <c r="C197" s="181"/>
      <c r="D197" s="28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</row>
    <row r="198" spans="2:17" x14ac:dyDescent="0.2">
      <c r="B198" s="181"/>
      <c r="C198" s="181"/>
      <c r="D198" s="28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</row>
    <row r="199" spans="2:17" x14ac:dyDescent="0.2">
      <c r="B199" s="181"/>
      <c r="C199" s="181"/>
      <c r="D199" s="28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</row>
    <row r="200" spans="2:17" x14ac:dyDescent="0.2">
      <c r="B200" s="181"/>
      <c r="C200" s="181"/>
      <c r="D200" s="28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</row>
    <row r="201" spans="2:17" x14ac:dyDescent="0.2">
      <c r="B201" s="181"/>
      <c r="C201" s="181"/>
      <c r="D201" s="28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</row>
    <row r="202" spans="2:17" x14ac:dyDescent="0.2">
      <c r="B202" s="181"/>
      <c r="C202" s="181"/>
      <c r="D202" s="28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</row>
    <row r="203" spans="2:17" x14ac:dyDescent="0.2">
      <c r="B203" s="181"/>
      <c r="C203" s="181"/>
      <c r="D203" s="28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</row>
    <row r="204" spans="2:17" x14ac:dyDescent="0.2">
      <c r="B204" s="181"/>
      <c r="C204" s="181"/>
      <c r="D204" s="28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</row>
    <row r="205" spans="2:17" x14ac:dyDescent="0.2">
      <c r="B205" s="181"/>
      <c r="C205" s="181"/>
      <c r="D205" s="28"/>
      <c r="E205" s="214"/>
      <c r="F205" s="214"/>
      <c r="G205" s="214"/>
      <c r="H205" s="214"/>
      <c r="I205" s="214"/>
      <c r="J205" s="214"/>
      <c r="K205" s="214"/>
      <c r="L205" s="214"/>
      <c r="M205" s="214"/>
      <c r="N205" s="214"/>
      <c r="O205" s="214"/>
      <c r="P205" s="214"/>
      <c r="Q205" s="214"/>
    </row>
    <row r="206" spans="2:17" x14ac:dyDescent="0.2">
      <c r="B206" s="181"/>
      <c r="C206" s="181"/>
      <c r="D206" s="28"/>
      <c r="E206" s="214"/>
      <c r="F206" s="214"/>
      <c r="G206" s="214"/>
      <c r="H206" s="214"/>
      <c r="I206" s="214"/>
      <c r="J206" s="214"/>
      <c r="K206" s="214"/>
      <c r="L206" s="214"/>
      <c r="M206" s="214"/>
      <c r="N206" s="214"/>
      <c r="O206" s="214"/>
      <c r="P206" s="214"/>
      <c r="Q206" s="214"/>
    </row>
    <row r="207" spans="2:17" x14ac:dyDescent="0.2">
      <c r="B207" s="181"/>
      <c r="C207" s="181"/>
      <c r="D207" s="28"/>
      <c r="E207" s="214"/>
      <c r="F207" s="214"/>
      <c r="G207" s="214"/>
      <c r="H207" s="214"/>
      <c r="I207" s="214"/>
      <c r="J207" s="214"/>
      <c r="K207" s="214"/>
      <c r="L207" s="214"/>
      <c r="M207" s="214"/>
      <c r="N207" s="214"/>
      <c r="O207" s="214"/>
      <c r="P207" s="214"/>
      <c r="Q207" s="214"/>
    </row>
    <row r="208" spans="2:17" x14ac:dyDescent="0.2">
      <c r="B208" s="181"/>
      <c r="C208" s="181"/>
      <c r="D208" s="28"/>
      <c r="E208" s="214"/>
      <c r="F208" s="214"/>
      <c r="G208" s="214"/>
      <c r="H208" s="214"/>
      <c r="I208" s="214"/>
      <c r="J208" s="214"/>
      <c r="K208" s="214"/>
      <c r="L208" s="214"/>
      <c r="M208" s="214"/>
      <c r="N208" s="214"/>
      <c r="O208" s="214"/>
      <c r="P208" s="214"/>
      <c r="Q208" s="214"/>
    </row>
    <row r="209" spans="2:17" x14ac:dyDescent="0.2">
      <c r="B209" s="181"/>
      <c r="C209" s="181"/>
      <c r="D209" s="28"/>
      <c r="E209" s="214"/>
      <c r="F209" s="214"/>
      <c r="G209" s="214"/>
      <c r="H209" s="214"/>
      <c r="I209" s="214"/>
      <c r="J209" s="214"/>
      <c r="K209" s="214"/>
      <c r="L209" s="214"/>
      <c r="M209" s="214"/>
      <c r="N209" s="214"/>
      <c r="O209" s="214"/>
      <c r="P209" s="214"/>
      <c r="Q209" s="214"/>
    </row>
    <row r="210" spans="2:17" x14ac:dyDescent="0.2">
      <c r="B210" s="181"/>
      <c r="C210" s="181"/>
      <c r="D210" s="28"/>
      <c r="E210" s="214"/>
      <c r="F210" s="214"/>
      <c r="G210" s="214"/>
      <c r="H210" s="214"/>
      <c r="I210" s="214"/>
      <c r="J210" s="214"/>
      <c r="K210" s="214"/>
      <c r="L210" s="214"/>
      <c r="M210" s="214"/>
      <c r="N210" s="214"/>
      <c r="O210" s="214"/>
      <c r="P210" s="214"/>
      <c r="Q210" s="214"/>
    </row>
    <row r="211" spans="2:17" x14ac:dyDescent="0.2">
      <c r="B211" s="181"/>
      <c r="C211" s="181"/>
      <c r="D211" s="28"/>
      <c r="E211" s="214"/>
      <c r="F211" s="214"/>
      <c r="G211" s="214"/>
      <c r="H211" s="214"/>
      <c r="I211" s="214"/>
      <c r="J211" s="214"/>
      <c r="K211" s="214"/>
      <c r="L211" s="214"/>
      <c r="M211" s="214"/>
      <c r="N211" s="214"/>
      <c r="O211" s="214"/>
      <c r="P211" s="214"/>
      <c r="Q211" s="214"/>
    </row>
    <row r="212" spans="2:17" x14ac:dyDescent="0.2">
      <c r="B212" s="181"/>
      <c r="C212" s="181"/>
      <c r="D212" s="28"/>
      <c r="E212" s="214"/>
      <c r="F212" s="214"/>
      <c r="G212" s="214"/>
      <c r="H212" s="214"/>
      <c r="I212" s="214"/>
      <c r="J212" s="214"/>
      <c r="K212" s="214"/>
      <c r="L212" s="214"/>
      <c r="M212" s="214"/>
      <c r="N212" s="214"/>
      <c r="O212" s="214"/>
      <c r="P212" s="214"/>
      <c r="Q212" s="214"/>
    </row>
    <row r="213" spans="2:17" x14ac:dyDescent="0.2">
      <c r="B213" s="181"/>
      <c r="C213" s="181"/>
      <c r="D213" s="28"/>
      <c r="E213" s="214"/>
      <c r="F213" s="214"/>
      <c r="G213" s="214"/>
      <c r="H213" s="214"/>
      <c r="I213" s="214"/>
      <c r="J213" s="214"/>
      <c r="K213" s="214"/>
      <c r="L213" s="214"/>
      <c r="M213" s="214"/>
      <c r="N213" s="214"/>
      <c r="O213" s="214"/>
      <c r="P213" s="214"/>
      <c r="Q213" s="214"/>
    </row>
    <row r="214" spans="2:17" x14ac:dyDescent="0.2">
      <c r="B214" s="181"/>
      <c r="C214" s="181"/>
      <c r="D214" s="28"/>
      <c r="E214" s="214"/>
      <c r="F214" s="214"/>
      <c r="G214" s="214"/>
      <c r="H214" s="214"/>
      <c r="I214" s="214"/>
      <c r="J214" s="214"/>
      <c r="K214" s="214"/>
      <c r="L214" s="214"/>
      <c r="M214" s="214"/>
      <c r="N214" s="214"/>
      <c r="O214" s="214"/>
      <c r="P214" s="214"/>
      <c r="Q214" s="214"/>
    </row>
    <row r="215" spans="2:17" x14ac:dyDescent="0.2">
      <c r="B215" s="181"/>
      <c r="C215" s="181"/>
      <c r="D215" s="28"/>
      <c r="E215" s="214"/>
      <c r="F215" s="214"/>
      <c r="G215" s="214"/>
      <c r="H215" s="214"/>
      <c r="I215" s="214"/>
      <c r="J215" s="214"/>
      <c r="K215" s="214"/>
      <c r="L215" s="214"/>
      <c r="M215" s="214"/>
      <c r="N215" s="214"/>
      <c r="O215" s="214"/>
      <c r="P215" s="214"/>
      <c r="Q215" s="214"/>
    </row>
    <row r="216" spans="2:17" x14ac:dyDescent="0.2">
      <c r="B216" s="181"/>
      <c r="C216" s="181"/>
      <c r="D216" s="28"/>
      <c r="E216" s="214"/>
      <c r="F216" s="214"/>
      <c r="G216" s="214"/>
      <c r="H216" s="214"/>
      <c r="I216" s="214"/>
      <c r="J216" s="214"/>
      <c r="K216" s="214"/>
      <c r="L216" s="214"/>
      <c r="M216" s="214"/>
      <c r="N216" s="214"/>
      <c r="O216" s="214"/>
      <c r="P216" s="214"/>
      <c r="Q216" s="214"/>
    </row>
    <row r="217" spans="2:17" x14ac:dyDescent="0.2">
      <c r="B217" s="181"/>
      <c r="C217" s="181"/>
      <c r="D217" s="28"/>
      <c r="E217" s="214"/>
      <c r="F217" s="214"/>
      <c r="G217" s="214"/>
      <c r="H217" s="214"/>
      <c r="I217" s="214"/>
      <c r="J217" s="214"/>
      <c r="K217" s="214"/>
      <c r="L217" s="214"/>
      <c r="M217" s="214"/>
      <c r="N217" s="214"/>
      <c r="O217" s="214"/>
      <c r="P217" s="214"/>
      <c r="Q217" s="214"/>
    </row>
    <row r="218" spans="2:17" x14ac:dyDescent="0.2">
      <c r="B218" s="181"/>
      <c r="C218" s="181"/>
      <c r="D218" s="28"/>
      <c r="E218" s="214"/>
      <c r="F218" s="214"/>
      <c r="G218" s="214"/>
      <c r="H218" s="214"/>
      <c r="I218" s="214"/>
      <c r="J218" s="214"/>
      <c r="K218" s="214"/>
      <c r="L218" s="214"/>
      <c r="M218" s="214"/>
      <c r="N218" s="214"/>
      <c r="O218" s="214"/>
      <c r="P218" s="214"/>
      <c r="Q218" s="214"/>
    </row>
    <row r="219" spans="2:17" x14ac:dyDescent="0.2">
      <c r="B219" s="181"/>
      <c r="C219" s="181"/>
      <c r="D219" s="28"/>
      <c r="E219" s="214"/>
      <c r="F219" s="214"/>
      <c r="G219" s="214"/>
      <c r="H219" s="214"/>
      <c r="I219" s="214"/>
      <c r="J219" s="214"/>
      <c r="K219" s="214"/>
      <c r="L219" s="214"/>
      <c r="M219" s="214"/>
      <c r="N219" s="214"/>
      <c r="O219" s="214"/>
      <c r="P219" s="214"/>
      <c r="Q219" s="214"/>
    </row>
    <row r="220" spans="2:17" x14ac:dyDescent="0.2">
      <c r="B220" s="181"/>
      <c r="C220" s="181"/>
      <c r="D220" s="28"/>
      <c r="E220" s="214"/>
      <c r="F220" s="214"/>
      <c r="G220" s="214"/>
      <c r="H220" s="214"/>
      <c r="I220" s="214"/>
      <c r="J220" s="214"/>
      <c r="K220" s="214"/>
      <c r="L220" s="214"/>
      <c r="M220" s="214"/>
      <c r="N220" s="214"/>
      <c r="O220" s="214"/>
      <c r="P220" s="214"/>
      <c r="Q220" s="214"/>
    </row>
    <row r="221" spans="2:17" x14ac:dyDescent="0.2">
      <c r="B221" s="181"/>
      <c r="C221" s="181"/>
      <c r="D221" s="28"/>
      <c r="E221" s="214"/>
      <c r="F221" s="214"/>
      <c r="G221" s="214"/>
      <c r="H221" s="214"/>
      <c r="I221" s="214"/>
      <c r="J221" s="214"/>
      <c r="K221" s="214"/>
      <c r="L221" s="214"/>
      <c r="M221" s="214"/>
      <c r="N221" s="214"/>
      <c r="O221" s="214"/>
      <c r="P221" s="214"/>
      <c r="Q221" s="214"/>
    </row>
    <row r="222" spans="2:17" x14ac:dyDescent="0.2">
      <c r="B222" s="181"/>
      <c r="C222" s="181"/>
      <c r="D222" s="28"/>
      <c r="E222" s="214"/>
      <c r="F222" s="214"/>
      <c r="G222" s="214"/>
      <c r="H222" s="214"/>
      <c r="I222" s="214"/>
      <c r="J222" s="214"/>
      <c r="K222" s="214"/>
      <c r="L222" s="214"/>
      <c r="M222" s="214"/>
      <c r="N222" s="214"/>
      <c r="O222" s="214"/>
      <c r="P222" s="214"/>
      <c r="Q222" s="214"/>
    </row>
    <row r="223" spans="2:17" x14ac:dyDescent="0.2">
      <c r="B223" s="181"/>
      <c r="C223" s="181"/>
      <c r="D223" s="28"/>
      <c r="E223" s="214"/>
      <c r="F223" s="214"/>
      <c r="G223" s="214"/>
      <c r="H223" s="214"/>
      <c r="I223" s="214"/>
      <c r="J223" s="214"/>
      <c r="K223" s="214"/>
      <c r="L223" s="214"/>
      <c r="M223" s="214"/>
      <c r="N223" s="214"/>
      <c r="O223" s="214"/>
      <c r="P223" s="214"/>
      <c r="Q223" s="214"/>
    </row>
    <row r="224" spans="2:17" x14ac:dyDescent="0.2">
      <c r="B224" s="181"/>
      <c r="C224" s="181"/>
      <c r="D224" s="28"/>
      <c r="E224" s="214"/>
      <c r="F224" s="214"/>
      <c r="G224" s="214"/>
      <c r="H224" s="214"/>
      <c r="I224" s="214"/>
      <c r="J224" s="214"/>
      <c r="K224" s="214"/>
      <c r="L224" s="214"/>
      <c r="M224" s="214"/>
      <c r="N224" s="214"/>
      <c r="O224" s="214"/>
      <c r="P224" s="214"/>
      <c r="Q224" s="214"/>
    </row>
    <row r="225" spans="2:17" x14ac:dyDescent="0.2">
      <c r="B225" s="181"/>
      <c r="C225" s="181"/>
      <c r="D225" s="28"/>
      <c r="E225" s="214"/>
      <c r="F225" s="214"/>
      <c r="G225" s="214"/>
      <c r="H225" s="214"/>
      <c r="I225" s="214"/>
      <c r="J225" s="214"/>
      <c r="K225" s="214"/>
      <c r="L225" s="214"/>
      <c r="M225" s="214"/>
      <c r="N225" s="214"/>
      <c r="O225" s="214"/>
      <c r="P225" s="214"/>
      <c r="Q225" s="214"/>
    </row>
    <row r="226" spans="2:17" x14ac:dyDescent="0.2">
      <c r="B226" s="181"/>
      <c r="C226" s="181"/>
      <c r="D226" s="28"/>
      <c r="E226" s="214"/>
      <c r="F226" s="214"/>
      <c r="G226" s="214"/>
      <c r="H226" s="214"/>
      <c r="I226" s="214"/>
      <c r="J226" s="214"/>
      <c r="K226" s="214"/>
      <c r="L226" s="214"/>
      <c r="M226" s="214"/>
      <c r="N226" s="214"/>
      <c r="O226" s="214"/>
      <c r="P226" s="214"/>
      <c r="Q226" s="214"/>
    </row>
    <row r="227" spans="2:17" x14ac:dyDescent="0.2">
      <c r="B227" s="181"/>
      <c r="C227" s="181"/>
      <c r="D227" s="28"/>
      <c r="E227" s="214"/>
      <c r="F227" s="214"/>
      <c r="G227" s="214"/>
      <c r="H227" s="214"/>
      <c r="I227" s="214"/>
      <c r="J227" s="214"/>
      <c r="K227" s="214"/>
      <c r="L227" s="214"/>
      <c r="M227" s="214"/>
      <c r="N227" s="214"/>
      <c r="O227" s="214"/>
      <c r="P227" s="214"/>
      <c r="Q227" s="214"/>
    </row>
    <row r="228" spans="2:17" x14ac:dyDescent="0.2">
      <c r="B228" s="181"/>
      <c r="C228" s="181"/>
      <c r="D228" s="28"/>
      <c r="E228" s="214"/>
      <c r="F228" s="214"/>
      <c r="G228" s="214"/>
      <c r="H228" s="214"/>
      <c r="I228" s="214"/>
      <c r="J228" s="214"/>
      <c r="K228" s="214"/>
      <c r="L228" s="214"/>
      <c r="M228" s="214"/>
      <c r="N228" s="214"/>
      <c r="O228" s="214"/>
      <c r="P228" s="214"/>
      <c r="Q228" s="214"/>
    </row>
    <row r="229" spans="2:17" x14ac:dyDescent="0.2">
      <c r="B229" s="181"/>
      <c r="C229" s="181"/>
      <c r="D229" s="28"/>
      <c r="E229" s="214"/>
      <c r="F229" s="214"/>
      <c r="G229" s="214"/>
      <c r="H229" s="214"/>
      <c r="I229" s="214"/>
      <c r="J229" s="214"/>
      <c r="K229" s="214"/>
      <c r="L229" s="214"/>
      <c r="M229" s="214"/>
      <c r="N229" s="214"/>
      <c r="O229" s="214"/>
      <c r="P229" s="214"/>
      <c r="Q229" s="214"/>
    </row>
    <row r="230" spans="2:17" x14ac:dyDescent="0.2">
      <c r="B230" s="181"/>
      <c r="C230" s="181"/>
      <c r="D230" s="28"/>
      <c r="E230" s="214"/>
      <c r="F230" s="214"/>
      <c r="G230" s="214"/>
      <c r="H230" s="214"/>
      <c r="I230" s="214"/>
      <c r="J230" s="214"/>
      <c r="K230" s="214"/>
      <c r="L230" s="214"/>
      <c r="M230" s="214"/>
      <c r="N230" s="214"/>
      <c r="O230" s="214"/>
      <c r="P230" s="214"/>
      <c r="Q230" s="214"/>
    </row>
    <row r="231" spans="2:17" x14ac:dyDescent="0.2">
      <c r="B231" s="181"/>
      <c r="C231" s="181"/>
      <c r="D231" s="28"/>
      <c r="E231" s="214"/>
      <c r="F231" s="214"/>
      <c r="G231" s="214"/>
      <c r="H231" s="214"/>
      <c r="I231" s="214"/>
      <c r="J231" s="214"/>
      <c r="K231" s="214"/>
      <c r="L231" s="214"/>
      <c r="M231" s="214"/>
      <c r="N231" s="214"/>
      <c r="O231" s="214"/>
      <c r="P231" s="214"/>
      <c r="Q231" s="214"/>
    </row>
    <row r="232" spans="2:17" x14ac:dyDescent="0.2">
      <c r="B232" s="181"/>
      <c r="C232" s="181"/>
      <c r="D232" s="28"/>
      <c r="E232" s="214"/>
      <c r="F232" s="214"/>
      <c r="G232" s="214"/>
      <c r="H232" s="214"/>
      <c r="I232" s="214"/>
      <c r="J232" s="214"/>
      <c r="K232" s="214"/>
      <c r="L232" s="214"/>
      <c r="M232" s="214"/>
      <c r="N232" s="214"/>
      <c r="O232" s="214"/>
      <c r="P232" s="214"/>
      <c r="Q232" s="214"/>
    </row>
    <row r="233" spans="2:17" x14ac:dyDescent="0.2">
      <c r="B233" s="181"/>
      <c r="C233" s="181"/>
      <c r="D233" s="28"/>
      <c r="E233" s="214"/>
      <c r="F233" s="214"/>
      <c r="G233" s="214"/>
      <c r="H233" s="214"/>
      <c r="I233" s="214"/>
      <c r="J233" s="214"/>
      <c r="K233" s="214"/>
      <c r="L233" s="214"/>
      <c r="M233" s="214"/>
      <c r="N233" s="214"/>
      <c r="O233" s="214"/>
      <c r="P233" s="214"/>
      <c r="Q233" s="214"/>
    </row>
    <row r="234" spans="2:17" x14ac:dyDescent="0.2">
      <c r="B234" s="181"/>
      <c r="C234" s="181"/>
      <c r="D234" s="28"/>
      <c r="E234" s="214"/>
      <c r="F234" s="214"/>
      <c r="G234" s="214"/>
      <c r="H234" s="214"/>
      <c r="I234" s="214"/>
      <c r="J234" s="214"/>
      <c r="K234" s="214"/>
      <c r="L234" s="214"/>
      <c r="M234" s="214"/>
      <c r="N234" s="214"/>
      <c r="O234" s="214"/>
      <c r="P234" s="214"/>
      <c r="Q234" s="214"/>
    </row>
    <row r="235" spans="2:17" x14ac:dyDescent="0.2">
      <c r="B235" s="181"/>
      <c r="C235" s="181"/>
      <c r="D235" s="28"/>
      <c r="E235" s="214"/>
      <c r="F235" s="214"/>
      <c r="G235" s="214"/>
      <c r="H235" s="214"/>
      <c r="I235" s="214"/>
      <c r="J235" s="214"/>
      <c r="K235" s="214"/>
      <c r="L235" s="214"/>
      <c r="M235" s="214"/>
      <c r="N235" s="214"/>
      <c r="O235" s="214"/>
      <c r="P235" s="214"/>
      <c r="Q235" s="214"/>
    </row>
    <row r="236" spans="2:17" x14ac:dyDescent="0.2">
      <c r="B236" s="181"/>
      <c r="C236" s="181"/>
      <c r="D236" s="28"/>
      <c r="E236" s="214"/>
      <c r="F236" s="214"/>
      <c r="G236" s="214"/>
      <c r="H236" s="214"/>
      <c r="I236" s="214"/>
      <c r="J236" s="214"/>
      <c r="K236" s="214"/>
      <c r="L236" s="214"/>
      <c r="M236" s="214"/>
      <c r="N236" s="214"/>
      <c r="O236" s="214"/>
      <c r="P236" s="214"/>
      <c r="Q236" s="214"/>
    </row>
    <row r="237" spans="2:17" x14ac:dyDescent="0.2">
      <c r="B237" s="181"/>
      <c r="C237" s="181"/>
      <c r="D237" s="28"/>
      <c r="E237" s="214"/>
      <c r="F237" s="214"/>
      <c r="G237" s="214"/>
      <c r="H237" s="214"/>
      <c r="I237" s="214"/>
      <c r="J237" s="214"/>
      <c r="K237" s="214"/>
      <c r="L237" s="214"/>
      <c r="M237" s="214"/>
      <c r="N237" s="214"/>
      <c r="O237" s="214"/>
      <c r="P237" s="214"/>
      <c r="Q237" s="214"/>
    </row>
    <row r="238" spans="2:17" x14ac:dyDescent="0.2">
      <c r="B238" s="181"/>
      <c r="C238" s="181"/>
      <c r="D238" s="28"/>
      <c r="E238" s="214"/>
      <c r="F238" s="214"/>
      <c r="G238" s="214"/>
      <c r="H238" s="214"/>
      <c r="I238" s="214"/>
      <c r="J238" s="214"/>
      <c r="K238" s="214"/>
      <c r="L238" s="214"/>
      <c r="M238" s="214"/>
      <c r="N238" s="214"/>
      <c r="O238" s="214"/>
      <c r="P238" s="214"/>
      <c r="Q238" s="214"/>
    </row>
    <row r="239" spans="2:17" x14ac:dyDescent="0.2">
      <c r="B239" s="181"/>
      <c r="C239" s="181"/>
      <c r="D239" s="28"/>
      <c r="E239" s="214"/>
      <c r="F239" s="214"/>
      <c r="G239" s="214"/>
      <c r="H239" s="214"/>
      <c r="I239" s="214"/>
      <c r="J239" s="214"/>
      <c r="K239" s="214"/>
      <c r="L239" s="214"/>
      <c r="M239" s="214"/>
      <c r="N239" s="214"/>
      <c r="O239" s="214"/>
      <c r="P239" s="214"/>
      <c r="Q239" s="214"/>
    </row>
    <row r="240" spans="2:17" x14ac:dyDescent="0.2">
      <c r="B240" s="181"/>
      <c r="C240" s="181"/>
      <c r="D240" s="28"/>
      <c r="E240" s="214"/>
      <c r="F240" s="214"/>
      <c r="G240" s="214"/>
      <c r="H240" s="214"/>
      <c r="I240" s="214"/>
      <c r="J240" s="214"/>
      <c r="K240" s="214"/>
      <c r="L240" s="214"/>
      <c r="M240" s="214"/>
      <c r="N240" s="214"/>
      <c r="O240" s="214"/>
      <c r="P240" s="214"/>
      <c r="Q240" s="214"/>
    </row>
    <row r="241" spans="2:17" x14ac:dyDescent="0.2">
      <c r="B241" s="181"/>
      <c r="C241" s="181"/>
      <c r="D241" s="28"/>
      <c r="E241" s="214"/>
      <c r="F241" s="214"/>
      <c r="G241" s="214"/>
      <c r="H241" s="214"/>
      <c r="I241" s="214"/>
      <c r="J241" s="214"/>
      <c r="K241" s="214"/>
      <c r="L241" s="214"/>
      <c r="M241" s="214"/>
      <c r="N241" s="214"/>
      <c r="O241" s="214"/>
      <c r="P241" s="214"/>
      <c r="Q241" s="214"/>
    </row>
    <row r="242" spans="2:17" x14ac:dyDescent="0.2">
      <c r="B242" s="181"/>
      <c r="C242" s="181"/>
      <c r="D242" s="28"/>
      <c r="E242" s="214"/>
      <c r="F242" s="214"/>
      <c r="G242" s="214"/>
      <c r="H242" s="214"/>
      <c r="I242" s="214"/>
      <c r="J242" s="214"/>
      <c r="K242" s="214"/>
      <c r="L242" s="214"/>
      <c r="M242" s="214"/>
      <c r="N242" s="214"/>
      <c r="O242" s="214"/>
      <c r="P242" s="214"/>
      <c r="Q242" s="214"/>
    </row>
    <row r="243" spans="2:17" x14ac:dyDescent="0.2">
      <c r="B243" s="181"/>
      <c r="C243" s="181"/>
      <c r="D243" s="28"/>
      <c r="E243" s="214"/>
      <c r="F243" s="214"/>
      <c r="G243" s="214"/>
      <c r="H243" s="214"/>
      <c r="I243" s="214"/>
      <c r="J243" s="214"/>
      <c r="K243" s="214"/>
      <c r="L243" s="214"/>
      <c r="M243" s="214"/>
      <c r="N243" s="214"/>
      <c r="O243" s="214"/>
      <c r="P243" s="214"/>
      <c r="Q243" s="214"/>
    </row>
    <row r="244" spans="2:17" x14ac:dyDescent="0.2">
      <c r="B244" s="181"/>
      <c r="C244" s="181"/>
      <c r="D244" s="28"/>
      <c r="E244" s="214"/>
      <c r="F244" s="214"/>
      <c r="G244" s="214"/>
      <c r="H244" s="214"/>
      <c r="I244" s="214"/>
      <c r="J244" s="214"/>
      <c r="K244" s="214"/>
      <c r="L244" s="214"/>
      <c r="M244" s="214"/>
      <c r="N244" s="214"/>
      <c r="O244" s="214"/>
      <c r="P244" s="214"/>
      <c r="Q244" s="214"/>
    </row>
    <row r="245" spans="2:17" x14ac:dyDescent="0.2">
      <c r="B245" s="181"/>
      <c r="C245" s="181"/>
      <c r="D245" s="28"/>
      <c r="E245" s="214"/>
      <c r="F245" s="214"/>
      <c r="G245" s="214"/>
      <c r="H245" s="214"/>
      <c r="I245" s="214"/>
      <c r="J245" s="214"/>
      <c r="K245" s="214"/>
      <c r="L245" s="214"/>
      <c r="M245" s="214"/>
      <c r="N245" s="214"/>
      <c r="O245" s="214"/>
      <c r="P245" s="214"/>
      <c r="Q245" s="214"/>
    </row>
    <row r="246" spans="2:17" x14ac:dyDescent="0.2">
      <c r="B246" s="181"/>
      <c r="C246" s="181"/>
      <c r="D246" s="28"/>
      <c r="E246" s="214"/>
      <c r="F246" s="214"/>
      <c r="G246" s="214"/>
      <c r="H246" s="214"/>
      <c r="I246" s="214"/>
      <c r="J246" s="214"/>
      <c r="K246" s="214"/>
      <c r="L246" s="214"/>
      <c r="M246" s="214"/>
      <c r="N246" s="214"/>
      <c r="O246" s="214"/>
      <c r="P246" s="214"/>
      <c r="Q246" s="214"/>
    </row>
    <row r="247" spans="2:17" x14ac:dyDescent="0.2">
      <c r="B247" s="181"/>
      <c r="C247" s="181"/>
      <c r="D247" s="28"/>
      <c r="E247" s="214"/>
      <c r="F247" s="214"/>
      <c r="G247" s="214"/>
      <c r="H247" s="214"/>
      <c r="I247" s="214"/>
      <c r="J247" s="214"/>
      <c r="K247" s="214"/>
      <c r="L247" s="214"/>
      <c r="M247" s="214"/>
      <c r="N247" s="214"/>
      <c r="O247" s="214"/>
      <c r="P247" s="214"/>
      <c r="Q247" s="214"/>
    </row>
    <row r="248" spans="2:17" x14ac:dyDescent="0.2">
      <c r="B248" s="181"/>
      <c r="C248" s="181"/>
      <c r="D248" s="28"/>
      <c r="E248" s="214"/>
      <c r="F248" s="214"/>
      <c r="G248" s="214"/>
      <c r="H248" s="214"/>
      <c r="I248" s="214"/>
      <c r="J248" s="214"/>
      <c r="K248" s="214"/>
      <c r="L248" s="214"/>
      <c r="M248" s="214"/>
      <c r="N248" s="214"/>
      <c r="O248" s="214"/>
      <c r="P248" s="214"/>
      <c r="Q248" s="214"/>
    </row>
  </sheetData>
  <mergeCells count="2">
    <mergeCell ref="A2:D2"/>
    <mergeCell ref="A3:D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G25" sqref="G25"/>
    </sheetView>
  </sheetViews>
  <sheetFormatPr defaultColWidth="9.140625" defaultRowHeight="12.75" outlineLevelRow="1" x14ac:dyDescent="0.2"/>
  <cols>
    <col min="1" max="1" width="66" style="221" bestFit="1" customWidth="1"/>
    <col min="2" max="2" width="14.42578125" style="192" bestFit="1" customWidth="1"/>
    <col min="3" max="3" width="16" style="192" bestFit="1" customWidth="1"/>
    <col min="4" max="4" width="11.42578125" style="35" bestFit="1" customWidth="1"/>
    <col min="5" max="16384" width="9.140625" style="221"/>
  </cols>
  <sheetData>
    <row r="2" spans="1:19" ht="18.75" x14ac:dyDescent="0.3">
      <c r="A2" s="4" t="s">
        <v>314</v>
      </c>
      <c r="B2" s="3"/>
      <c r="C2" s="3"/>
      <c r="D2" s="3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ht="18.75" x14ac:dyDescent="0.3">
      <c r="A3" s="1" t="s">
        <v>315</v>
      </c>
      <c r="B3" s="1"/>
      <c r="C3" s="1"/>
      <c r="D3" s="1"/>
    </row>
    <row r="4" spans="1:19" x14ac:dyDescent="0.2">
      <c r="B4" s="181"/>
      <c r="C4" s="181"/>
      <c r="D4" s="28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</row>
    <row r="5" spans="1:19" s="236" customFormat="1" x14ac:dyDescent="0.2">
      <c r="B5" s="223"/>
      <c r="C5" s="223"/>
      <c r="D5" s="236" t="s">
        <v>307</v>
      </c>
    </row>
    <row r="6" spans="1:19" s="37" customFormat="1" x14ac:dyDescent="0.2">
      <c r="A6" s="220"/>
      <c r="B6" s="7" t="s">
        <v>52</v>
      </c>
      <c r="C6" s="7" t="s">
        <v>69</v>
      </c>
      <c r="D6" s="101" t="s">
        <v>181</v>
      </c>
    </row>
    <row r="7" spans="1:19" s="143" customFormat="1" ht="15.75" x14ac:dyDescent="0.2">
      <c r="A7" s="237" t="s">
        <v>213</v>
      </c>
      <c r="B7" s="81">
        <f>SUM(B8:B18)</f>
        <v>92.52030403273001</v>
      </c>
      <c r="C7" s="81">
        <f>SUM(C8:C18)</f>
        <v>2514.3595384780501</v>
      </c>
      <c r="D7" s="116">
        <f>SUM(D8:D18)</f>
        <v>1</v>
      </c>
    </row>
    <row r="8" spans="1:19" s="239" customFormat="1" x14ac:dyDescent="0.2">
      <c r="A8" s="177" t="s">
        <v>52</v>
      </c>
      <c r="B8" s="166">
        <v>34.053041196880002</v>
      </c>
      <c r="C8" s="166">
        <v>925.43566347878004</v>
      </c>
      <c r="D8" s="246">
        <v>0.36806</v>
      </c>
    </row>
    <row r="9" spans="1:19" s="239" customFormat="1" x14ac:dyDescent="0.2">
      <c r="A9" s="177" t="s">
        <v>316</v>
      </c>
      <c r="B9" s="166">
        <v>12.06337189349</v>
      </c>
      <c r="C9" s="166">
        <v>327.83781358904997</v>
      </c>
      <c r="D9" s="246">
        <v>0.130386</v>
      </c>
    </row>
    <row r="10" spans="1:19" s="239" customFormat="1" x14ac:dyDescent="0.2">
      <c r="A10" s="177" t="s">
        <v>317</v>
      </c>
      <c r="B10" s="166">
        <v>12.053996715089999</v>
      </c>
      <c r="C10" s="166">
        <v>327.58303092815999</v>
      </c>
      <c r="D10" s="246">
        <v>0.13028500000000001</v>
      </c>
    </row>
    <row r="11" spans="1:19" s="239" customFormat="1" x14ac:dyDescent="0.2">
      <c r="A11" s="177" t="s">
        <v>69</v>
      </c>
      <c r="B11" s="166">
        <v>33.813000764270001</v>
      </c>
      <c r="C11" s="166">
        <v>918.91225266358003</v>
      </c>
      <c r="D11" s="246">
        <v>0.36546600000000001</v>
      </c>
    </row>
    <row r="12" spans="1:19" s="239" customFormat="1" x14ac:dyDescent="0.2">
      <c r="A12" s="177" t="s">
        <v>318</v>
      </c>
      <c r="B12" s="166">
        <v>0.53689346299999996</v>
      </c>
      <c r="C12" s="166">
        <v>14.590777818479999</v>
      </c>
      <c r="D12" s="246">
        <v>5.803E-3</v>
      </c>
    </row>
    <row r="13" spans="1:19" x14ac:dyDescent="0.2">
      <c r="B13" s="181"/>
      <c r="C13" s="181"/>
      <c r="D13" s="28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</row>
    <row r="14" spans="1:19" x14ac:dyDescent="0.2">
      <c r="B14" s="181"/>
      <c r="C14" s="181"/>
      <c r="D14" s="28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</row>
    <row r="15" spans="1:19" x14ac:dyDescent="0.2">
      <c r="B15" s="181"/>
      <c r="C15" s="181"/>
      <c r="D15" s="28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</row>
    <row r="16" spans="1:19" x14ac:dyDescent="0.2">
      <c r="B16" s="181"/>
      <c r="C16" s="181"/>
      <c r="D16" s="28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</row>
    <row r="17" spans="1:19" x14ac:dyDescent="0.2">
      <c r="B17" s="181"/>
      <c r="C17" s="181"/>
      <c r="D17" s="28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</row>
    <row r="18" spans="1:19" x14ac:dyDescent="0.2">
      <c r="B18" s="181"/>
      <c r="C18" s="181"/>
      <c r="D18" s="28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</row>
    <row r="19" spans="1:19" x14ac:dyDescent="0.2">
      <c r="B19" s="181"/>
      <c r="C19" s="181"/>
      <c r="D19" s="28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</row>
    <row r="20" spans="1:19" x14ac:dyDescent="0.2">
      <c r="A20" s="40" t="s">
        <v>312</v>
      </c>
      <c r="B20" s="181"/>
      <c r="C20" s="181"/>
      <c r="D20" s="28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</row>
    <row r="21" spans="1:19" x14ac:dyDescent="0.2">
      <c r="B21" s="175" t="str">
        <f>"Державний борг України за станом на " &amp; TEXT(DREPORTDATE,"dd.MM.yyyy")</f>
        <v>Державний борг України за станом на dd.MM.yyyy</v>
      </c>
      <c r="C21" s="181"/>
      <c r="D21" s="236" t="s">
        <v>307</v>
      </c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</row>
    <row r="22" spans="1:19" s="141" customFormat="1" x14ac:dyDescent="0.2">
      <c r="A22" s="220"/>
      <c r="B22" s="7" t="s">
        <v>52</v>
      </c>
      <c r="C22" s="7" t="s">
        <v>69</v>
      </c>
      <c r="D22" s="101" t="s">
        <v>181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1:19" s="17" customFormat="1" ht="15" x14ac:dyDescent="0.2">
      <c r="A23" s="256" t="s">
        <v>213</v>
      </c>
      <c r="B23" s="102">
        <f>B$24+B$30</f>
        <v>92.520304032729996</v>
      </c>
      <c r="C23" s="102">
        <f>C$24+C$30</f>
        <v>2514.3595384780497</v>
      </c>
      <c r="D23" s="139">
        <v>1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9" s="130" customFormat="1" ht="15" x14ac:dyDescent="0.25">
      <c r="A24" s="36" t="s">
        <v>214</v>
      </c>
      <c r="B24" s="174">
        <f>SUM(B$25:B$29)</f>
        <v>81.866061179889996</v>
      </c>
      <c r="C24" s="174">
        <f>SUM(C$25:C$29)</f>
        <v>2224.8166384361098</v>
      </c>
      <c r="D24" s="26">
        <v>0.88484399999999996</v>
      </c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</row>
    <row r="25" spans="1:19" s="87" customFormat="1" outlineLevel="1" x14ac:dyDescent="0.2">
      <c r="A25" s="46" t="s">
        <v>52</v>
      </c>
      <c r="B25" s="48">
        <v>31.753843795550001</v>
      </c>
      <c r="C25" s="48">
        <v>862.95198514101003</v>
      </c>
      <c r="D25" s="146">
        <v>0.34320899999999999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</row>
    <row r="26" spans="1:19" outlineLevel="1" x14ac:dyDescent="0.2">
      <c r="A26" s="46" t="s">
        <v>316</v>
      </c>
      <c r="B26" s="120">
        <v>11.36941462842</v>
      </c>
      <c r="C26" s="120">
        <v>308.97862276643002</v>
      </c>
      <c r="D26" s="205">
        <v>0.122886</v>
      </c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</row>
    <row r="27" spans="1:19" outlineLevel="1" x14ac:dyDescent="0.2">
      <c r="A27" s="230" t="s">
        <v>317</v>
      </c>
      <c r="B27" s="120">
        <v>5.7122466315800002</v>
      </c>
      <c r="C27" s="120">
        <v>155.23772813373</v>
      </c>
      <c r="D27" s="205">
        <v>6.1740000000000003E-2</v>
      </c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</row>
    <row r="28" spans="1:19" outlineLevel="1" x14ac:dyDescent="0.2">
      <c r="A28" s="230" t="s">
        <v>69</v>
      </c>
      <c r="B28" s="120">
        <v>32.493662661339997</v>
      </c>
      <c r="C28" s="120">
        <v>883.05752457645997</v>
      </c>
      <c r="D28" s="205">
        <v>0.35120600000000002</v>
      </c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</row>
    <row r="29" spans="1:19" outlineLevel="1" x14ac:dyDescent="0.2">
      <c r="A29" s="230" t="s">
        <v>318</v>
      </c>
      <c r="B29" s="120">
        <v>0.53689346299999996</v>
      </c>
      <c r="C29" s="120">
        <v>14.590777818479999</v>
      </c>
      <c r="D29" s="205">
        <v>5.803E-3</v>
      </c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</row>
    <row r="30" spans="1:19" ht="15" x14ac:dyDescent="0.25">
      <c r="A30" s="247" t="s">
        <v>319</v>
      </c>
      <c r="B30" s="105">
        <f>SUM(B$31:B$34)</f>
        <v>10.65424285284</v>
      </c>
      <c r="C30" s="105">
        <f>SUM(C$31:C$34)</f>
        <v>289.54290004194002</v>
      </c>
      <c r="D30" s="188">
        <v>0.11515599999999999</v>
      </c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</row>
    <row r="31" spans="1:19" outlineLevel="1" x14ac:dyDescent="0.2">
      <c r="A31" s="230" t="s">
        <v>52</v>
      </c>
      <c r="B31" s="120">
        <v>2.2991974013299998</v>
      </c>
      <c r="C31" s="120">
        <v>62.483678337770002</v>
      </c>
      <c r="D31" s="205">
        <v>2.4851000000000002E-2</v>
      </c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</row>
    <row r="32" spans="1:19" outlineLevel="1" x14ac:dyDescent="0.2">
      <c r="A32" s="230" t="s">
        <v>316</v>
      </c>
      <c r="B32" s="120">
        <v>0.69395726507</v>
      </c>
      <c r="C32" s="120">
        <v>18.85919082262</v>
      </c>
      <c r="D32" s="205">
        <v>7.5009999999999999E-3</v>
      </c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</row>
    <row r="33" spans="1:17" outlineLevel="1" x14ac:dyDescent="0.2">
      <c r="A33" s="230" t="s">
        <v>317</v>
      </c>
      <c r="B33" s="120">
        <v>6.34175008351</v>
      </c>
      <c r="C33" s="120">
        <v>172.34530279443001</v>
      </c>
      <c r="D33" s="205">
        <v>6.8543999999999994E-2</v>
      </c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</row>
    <row r="34" spans="1:17" outlineLevel="1" x14ac:dyDescent="0.2">
      <c r="A34" s="230" t="s">
        <v>69</v>
      </c>
      <c r="B34" s="120">
        <v>1.31933810293</v>
      </c>
      <c r="C34" s="120">
        <v>35.854728087120002</v>
      </c>
      <c r="D34" s="205">
        <v>1.426E-2</v>
      </c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</row>
    <row r="35" spans="1:17" x14ac:dyDescent="0.2">
      <c r="B35" s="181"/>
      <c r="C35" s="181"/>
      <c r="D35" s="28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</row>
    <row r="36" spans="1:17" x14ac:dyDescent="0.2">
      <c r="B36" s="181"/>
      <c r="C36" s="181"/>
      <c r="D36" s="28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</row>
    <row r="37" spans="1:17" x14ac:dyDescent="0.2">
      <c r="B37" s="181"/>
      <c r="C37" s="181"/>
      <c r="D37" s="28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</row>
    <row r="38" spans="1:17" x14ac:dyDescent="0.2">
      <c r="B38" s="181"/>
      <c r="C38" s="181"/>
      <c r="D38" s="28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</row>
    <row r="39" spans="1:17" x14ac:dyDescent="0.2">
      <c r="B39" s="181"/>
      <c r="C39" s="181"/>
      <c r="D39" s="28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</row>
    <row r="40" spans="1:17" x14ac:dyDescent="0.2">
      <c r="B40" s="181"/>
      <c r="C40" s="181"/>
      <c r="D40" s="28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</row>
    <row r="41" spans="1:17" x14ac:dyDescent="0.2">
      <c r="B41" s="181"/>
      <c r="C41" s="181"/>
      <c r="D41" s="28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</row>
    <row r="42" spans="1:17" x14ac:dyDescent="0.2">
      <c r="B42" s="181"/>
      <c r="C42" s="181"/>
      <c r="D42" s="28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1:17" x14ac:dyDescent="0.2">
      <c r="B43" s="181"/>
      <c r="C43" s="181"/>
      <c r="D43" s="28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</row>
    <row r="44" spans="1:17" x14ac:dyDescent="0.2">
      <c r="B44" s="181"/>
      <c r="C44" s="181"/>
      <c r="D44" s="28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</row>
    <row r="45" spans="1:17" x14ac:dyDescent="0.2">
      <c r="B45" s="181"/>
      <c r="C45" s="181"/>
      <c r="D45" s="28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</row>
    <row r="46" spans="1:17" x14ac:dyDescent="0.2">
      <c r="B46" s="181"/>
      <c r="C46" s="181"/>
      <c r="D46" s="28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</row>
    <row r="47" spans="1:17" x14ac:dyDescent="0.2">
      <c r="B47" s="181"/>
      <c r="C47" s="181"/>
      <c r="D47" s="28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</row>
    <row r="48" spans="1:17" x14ac:dyDescent="0.2">
      <c r="B48" s="181"/>
      <c r="C48" s="181"/>
      <c r="D48" s="28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</row>
    <row r="49" spans="2:17" x14ac:dyDescent="0.2">
      <c r="B49" s="181"/>
      <c r="C49" s="181"/>
      <c r="D49" s="28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</row>
    <row r="50" spans="2:17" x14ac:dyDescent="0.2">
      <c r="B50" s="181"/>
      <c r="C50" s="181"/>
      <c r="D50" s="28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</row>
    <row r="51" spans="2:17" x14ac:dyDescent="0.2">
      <c r="B51" s="181"/>
      <c r="C51" s="181"/>
      <c r="D51" s="28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</row>
    <row r="52" spans="2:17" x14ac:dyDescent="0.2">
      <c r="B52" s="181"/>
      <c r="C52" s="181"/>
      <c r="D52" s="28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</row>
    <row r="53" spans="2:17" x14ac:dyDescent="0.2">
      <c r="B53" s="181"/>
      <c r="C53" s="181"/>
      <c r="D53" s="28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</row>
    <row r="54" spans="2:17" x14ac:dyDescent="0.2">
      <c r="B54" s="181"/>
      <c r="C54" s="181"/>
      <c r="D54" s="28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</row>
    <row r="55" spans="2:17" x14ac:dyDescent="0.2">
      <c r="B55" s="181"/>
      <c r="C55" s="181"/>
      <c r="D55" s="28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</row>
    <row r="56" spans="2:17" x14ac:dyDescent="0.2">
      <c r="B56" s="181"/>
      <c r="C56" s="181"/>
      <c r="D56" s="28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</row>
    <row r="57" spans="2:17" x14ac:dyDescent="0.2">
      <c r="B57" s="181"/>
      <c r="C57" s="181"/>
      <c r="D57" s="28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</row>
    <row r="58" spans="2:17" x14ac:dyDescent="0.2">
      <c r="B58" s="181"/>
      <c r="C58" s="181"/>
      <c r="D58" s="28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</row>
    <row r="59" spans="2:17" x14ac:dyDescent="0.2">
      <c r="B59" s="181"/>
      <c r="C59" s="181"/>
      <c r="D59" s="28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</row>
    <row r="60" spans="2:17" x14ac:dyDescent="0.2">
      <c r="B60" s="181"/>
      <c r="C60" s="181"/>
      <c r="D60" s="28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</row>
    <row r="61" spans="2:17" x14ac:dyDescent="0.2">
      <c r="B61" s="181"/>
      <c r="C61" s="181"/>
      <c r="D61" s="28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</row>
    <row r="62" spans="2:17" x14ac:dyDescent="0.2">
      <c r="B62" s="181"/>
      <c r="C62" s="181"/>
      <c r="D62" s="28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</row>
    <row r="63" spans="2:17" x14ac:dyDescent="0.2">
      <c r="B63" s="181"/>
      <c r="C63" s="181"/>
      <c r="D63" s="28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</row>
    <row r="64" spans="2:17" x14ac:dyDescent="0.2">
      <c r="B64" s="181"/>
      <c r="C64" s="181"/>
      <c r="D64" s="28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</row>
    <row r="65" spans="2:17" x14ac:dyDescent="0.2">
      <c r="B65" s="181"/>
      <c r="C65" s="181"/>
      <c r="D65" s="28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</row>
    <row r="66" spans="2:17" x14ac:dyDescent="0.2">
      <c r="B66" s="181"/>
      <c r="C66" s="181"/>
      <c r="D66" s="28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</row>
    <row r="67" spans="2:17" x14ac:dyDescent="0.2">
      <c r="B67" s="181"/>
      <c r="C67" s="181"/>
      <c r="D67" s="28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</row>
    <row r="68" spans="2:17" x14ac:dyDescent="0.2">
      <c r="B68" s="181"/>
      <c r="C68" s="181"/>
      <c r="D68" s="28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</row>
    <row r="69" spans="2:17" x14ac:dyDescent="0.2">
      <c r="B69" s="181"/>
      <c r="C69" s="181"/>
      <c r="D69" s="28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</row>
    <row r="70" spans="2:17" x14ac:dyDescent="0.2">
      <c r="B70" s="181"/>
      <c r="C70" s="181"/>
      <c r="D70" s="28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</row>
    <row r="71" spans="2:17" x14ac:dyDescent="0.2">
      <c r="B71" s="181"/>
      <c r="C71" s="181"/>
      <c r="D71" s="28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</row>
    <row r="72" spans="2:17" x14ac:dyDescent="0.2">
      <c r="B72" s="181"/>
      <c r="C72" s="181"/>
      <c r="D72" s="28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</row>
    <row r="73" spans="2:17" x14ac:dyDescent="0.2">
      <c r="B73" s="181"/>
      <c r="C73" s="181"/>
      <c r="D73" s="28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</row>
    <row r="74" spans="2:17" x14ac:dyDescent="0.2">
      <c r="B74" s="181"/>
      <c r="C74" s="181"/>
      <c r="D74" s="28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</row>
    <row r="75" spans="2:17" x14ac:dyDescent="0.2">
      <c r="B75" s="181"/>
      <c r="C75" s="181"/>
      <c r="D75" s="28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</row>
    <row r="76" spans="2:17" x14ac:dyDescent="0.2">
      <c r="B76" s="181"/>
      <c r="C76" s="181"/>
      <c r="D76" s="28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</row>
    <row r="77" spans="2:17" x14ac:dyDescent="0.2">
      <c r="B77" s="181"/>
      <c r="C77" s="181"/>
      <c r="D77" s="28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</row>
    <row r="78" spans="2:17" x14ac:dyDescent="0.2">
      <c r="B78" s="181"/>
      <c r="C78" s="181"/>
      <c r="D78" s="28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</row>
    <row r="79" spans="2:17" x14ac:dyDescent="0.2">
      <c r="B79" s="181"/>
      <c r="C79" s="181"/>
      <c r="D79" s="28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</row>
    <row r="80" spans="2:17" x14ac:dyDescent="0.2">
      <c r="B80" s="181"/>
      <c r="C80" s="181"/>
      <c r="D80" s="28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</row>
    <row r="81" spans="2:17" x14ac:dyDescent="0.2">
      <c r="B81" s="181"/>
      <c r="C81" s="181"/>
      <c r="D81" s="28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</row>
    <row r="82" spans="2:17" x14ac:dyDescent="0.2">
      <c r="B82" s="181"/>
      <c r="C82" s="181"/>
      <c r="D82" s="28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</row>
    <row r="83" spans="2:17" x14ac:dyDescent="0.2">
      <c r="B83" s="181"/>
      <c r="C83" s="181"/>
      <c r="D83" s="28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</row>
    <row r="84" spans="2:17" x14ac:dyDescent="0.2">
      <c r="B84" s="181"/>
      <c r="C84" s="181"/>
      <c r="D84" s="28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</row>
    <row r="85" spans="2:17" x14ac:dyDescent="0.2">
      <c r="B85" s="181"/>
      <c r="C85" s="181"/>
      <c r="D85" s="28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</row>
    <row r="86" spans="2:17" x14ac:dyDescent="0.2">
      <c r="B86" s="181"/>
      <c r="C86" s="181"/>
      <c r="D86" s="28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</row>
    <row r="87" spans="2:17" x14ac:dyDescent="0.2">
      <c r="B87" s="181"/>
      <c r="C87" s="181"/>
      <c r="D87" s="28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</row>
    <row r="88" spans="2:17" x14ac:dyDescent="0.2">
      <c r="B88" s="181"/>
      <c r="C88" s="181"/>
      <c r="D88" s="28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</row>
    <row r="89" spans="2:17" x14ac:dyDescent="0.2">
      <c r="B89" s="181"/>
      <c r="C89" s="181"/>
      <c r="D89" s="28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</row>
    <row r="90" spans="2:17" x14ac:dyDescent="0.2">
      <c r="B90" s="181"/>
      <c r="C90" s="181"/>
      <c r="D90" s="28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</row>
    <row r="91" spans="2:17" x14ac:dyDescent="0.2">
      <c r="B91" s="181"/>
      <c r="C91" s="181"/>
      <c r="D91" s="28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</row>
    <row r="92" spans="2:17" x14ac:dyDescent="0.2">
      <c r="B92" s="181"/>
      <c r="C92" s="181"/>
      <c r="D92" s="28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</row>
    <row r="93" spans="2:17" x14ac:dyDescent="0.2">
      <c r="B93" s="181"/>
      <c r="C93" s="181"/>
      <c r="D93" s="28"/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</row>
    <row r="94" spans="2:17" x14ac:dyDescent="0.2">
      <c r="B94" s="181"/>
      <c r="C94" s="181"/>
      <c r="D94" s="28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</row>
    <row r="95" spans="2:17" x14ac:dyDescent="0.2">
      <c r="B95" s="181"/>
      <c r="C95" s="181"/>
      <c r="D95" s="28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</row>
    <row r="96" spans="2:17" x14ac:dyDescent="0.2">
      <c r="B96" s="181"/>
      <c r="C96" s="181"/>
      <c r="D96" s="28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</row>
    <row r="97" spans="2:17" x14ac:dyDescent="0.2">
      <c r="B97" s="181"/>
      <c r="C97" s="181"/>
      <c r="D97" s="28"/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4"/>
      <c r="Q97" s="214"/>
    </row>
    <row r="98" spans="2:17" x14ac:dyDescent="0.2">
      <c r="B98" s="181"/>
      <c r="C98" s="181"/>
      <c r="D98" s="28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</row>
    <row r="99" spans="2:17" x14ac:dyDescent="0.2">
      <c r="B99" s="181"/>
      <c r="C99" s="181"/>
      <c r="D99" s="28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</row>
    <row r="100" spans="2:17" x14ac:dyDescent="0.2">
      <c r="B100" s="181"/>
      <c r="C100" s="181"/>
      <c r="D100" s="28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</row>
    <row r="101" spans="2:17" x14ac:dyDescent="0.2">
      <c r="B101" s="181"/>
      <c r="C101" s="181"/>
      <c r="D101" s="28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</row>
    <row r="102" spans="2:17" x14ac:dyDescent="0.2">
      <c r="B102" s="181"/>
      <c r="C102" s="181"/>
      <c r="D102" s="28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</row>
    <row r="103" spans="2:17" x14ac:dyDescent="0.2">
      <c r="B103" s="181"/>
      <c r="C103" s="181"/>
      <c r="D103" s="28"/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</row>
    <row r="104" spans="2:17" x14ac:dyDescent="0.2">
      <c r="B104" s="181"/>
      <c r="C104" s="181"/>
      <c r="D104" s="28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</row>
    <row r="105" spans="2:17" x14ac:dyDescent="0.2">
      <c r="B105" s="181"/>
      <c r="C105" s="181"/>
      <c r="D105" s="28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</row>
    <row r="106" spans="2:17" x14ac:dyDescent="0.2">
      <c r="B106" s="181"/>
      <c r="C106" s="181"/>
      <c r="D106" s="28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</row>
    <row r="107" spans="2:17" x14ac:dyDescent="0.2">
      <c r="B107" s="181"/>
      <c r="C107" s="181"/>
      <c r="D107" s="28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</row>
    <row r="108" spans="2:17" x14ac:dyDescent="0.2">
      <c r="B108" s="181"/>
      <c r="C108" s="181"/>
      <c r="D108" s="28"/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</row>
    <row r="109" spans="2:17" x14ac:dyDescent="0.2">
      <c r="B109" s="181"/>
      <c r="C109" s="181"/>
      <c r="D109" s="28"/>
      <c r="E109" s="214"/>
      <c r="F109" s="214"/>
      <c r="G109" s="214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</row>
    <row r="110" spans="2:17" x14ac:dyDescent="0.2">
      <c r="B110" s="181"/>
      <c r="C110" s="181"/>
      <c r="D110" s="28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</row>
    <row r="111" spans="2:17" x14ac:dyDescent="0.2">
      <c r="B111" s="181"/>
      <c r="C111" s="181"/>
      <c r="D111" s="28"/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  <c r="O111" s="214"/>
      <c r="P111" s="214"/>
      <c r="Q111" s="214"/>
    </row>
    <row r="112" spans="2:17" x14ac:dyDescent="0.2">
      <c r="B112" s="181"/>
      <c r="C112" s="181"/>
      <c r="D112" s="28"/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</row>
    <row r="113" spans="2:17" x14ac:dyDescent="0.2">
      <c r="B113" s="181"/>
      <c r="C113" s="181"/>
      <c r="D113" s="28"/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</row>
    <row r="114" spans="2:17" x14ac:dyDescent="0.2">
      <c r="B114" s="181"/>
      <c r="C114" s="181"/>
      <c r="D114" s="28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</row>
    <row r="115" spans="2:17" x14ac:dyDescent="0.2">
      <c r="B115" s="181"/>
      <c r="C115" s="181"/>
      <c r="D115" s="28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</row>
    <row r="116" spans="2:17" x14ac:dyDescent="0.2">
      <c r="B116" s="181"/>
      <c r="C116" s="181"/>
      <c r="D116" s="28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</row>
    <row r="117" spans="2:17" x14ac:dyDescent="0.2">
      <c r="B117" s="181"/>
      <c r="C117" s="181"/>
      <c r="D117" s="28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</row>
    <row r="118" spans="2:17" x14ac:dyDescent="0.2">
      <c r="B118" s="181"/>
      <c r="C118" s="181"/>
      <c r="D118" s="28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</row>
    <row r="119" spans="2:17" x14ac:dyDescent="0.2">
      <c r="B119" s="181"/>
      <c r="C119" s="181"/>
      <c r="D119" s="28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</row>
    <row r="120" spans="2:17" x14ac:dyDescent="0.2">
      <c r="B120" s="181"/>
      <c r="C120" s="181"/>
      <c r="D120" s="28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</row>
    <row r="121" spans="2:17" x14ac:dyDescent="0.2">
      <c r="B121" s="181"/>
      <c r="C121" s="181"/>
      <c r="D121" s="28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</row>
    <row r="122" spans="2:17" x14ac:dyDescent="0.2">
      <c r="B122" s="181"/>
      <c r="C122" s="181"/>
      <c r="D122" s="28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</row>
    <row r="123" spans="2:17" x14ac:dyDescent="0.2">
      <c r="B123" s="181"/>
      <c r="C123" s="181"/>
      <c r="D123" s="28"/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</row>
    <row r="124" spans="2:17" x14ac:dyDescent="0.2">
      <c r="B124" s="181"/>
      <c r="C124" s="181"/>
      <c r="D124" s="28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</row>
    <row r="125" spans="2:17" x14ac:dyDescent="0.2">
      <c r="B125" s="181"/>
      <c r="C125" s="181"/>
      <c r="D125" s="28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</row>
    <row r="126" spans="2:17" x14ac:dyDescent="0.2">
      <c r="B126" s="181"/>
      <c r="C126" s="181"/>
      <c r="D126" s="28"/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</row>
    <row r="127" spans="2:17" x14ac:dyDescent="0.2">
      <c r="B127" s="181"/>
      <c r="C127" s="181"/>
      <c r="D127" s="28"/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</row>
    <row r="128" spans="2:17" x14ac:dyDescent="0.2">
      <c r="B128" s="181"/>
      <c r="C128" s="181"/>
      <c r="D128" s="28"/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</row>
    <row r="129" spans="2:17" x14ac:dyDescent="0.2">
      <c r="B129" s="181"/>
      <c r="C129" s="181"/>
      <c r="D129" s="28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</row>
    <row r="130" spans="2:17" x14ac:dyDescent="0.2">
      <c r="B130" s="181"/>
      <c r="C130" s="181"/>
      <c r="D130" s="28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</row>
    <row r="131" spans="2:17" x14ac:dyDescent="0.2">
      <c r="B131" s="181"/>
      <c r="C131" s="181"/>
      <c r="D131" s="28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</row>
    <row r="132" spans="2:17" x14ac:dyDescent="0.2">
      <c r="B132" s="181"/>
      <c r="C132" s="181"/>
      <c r="D132" s="28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</row>
    <row r="133" spans="2:17" x14ac:dyDescent="0.2">
      <c r="B133" s="181"/>
      <c r="C133" s="181"/>
      <c r="D133" s="28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</row>
    <row r="134" spans="2:17" x14ac:dyDescent="0.2">
      <c r="B134" s="181"/>
      <c r="C134" s="181"/>
      <c r="D134" s="28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</row>
    <row r="135" spans="2:17" x14ac:dyDescent="0.2">
      <c r="B135" s="181"/>
      <c r="C135" s="181"/>
      <c r="D135" s="28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</row>
    <row r="136" spans="2:17" x14ac:dyDescent="0.2">
      <c r="B136" s="181"/>
      <c r="C136" s="181"/>
      <c r="D136" s="28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</row>
    <row r="137" spans="2:17" x14ac:dyDescent="0.2">
      <c r="B137" s="181"/>
      <c r="C137" s="181"/>
      <c r="D137" s="28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</row>
    <row r="138" spans="2:17" x14ac:dyDescent="0.2">
      <c r="B138" s="181"/>
      <c r="C138" s="181"/>
      <c r="D138" s="28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</row>
    <row r="139" spans="2:17" x14ac:dyDescent="0.2">
      <c r="B139" s="181"/>
      <c r="C139" s="181"/>
      <c r="D139" s="28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</row>
    <row r="140" spans="2:17" x14ac:dyDescent="0.2">
      <c r="B140" s="181"/>
      <c r="C140" s="181"/>
      <c r="D140" s="28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</row>
    <row r="141" spans="2:17" x14ac:dyDescent="0.2">
      <c r="B141" s="181"/>
      <c r="C141" s="181"/>
      <c r="D141" s="28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</row>
    <row r="142" spans="2:17" x14ac:dyDescent="0.2">
      <c r="B142" s="181"/>
      <c r="C142" s="181"/>
      <c r="D142" s="28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</row>
    <row r="143" spans="2:17" x14ac:dyDescent="0.2">
      <c r="B143" s="181"/>
      <c r="C143" s="181"/>
      <c r="D143" s="28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</row>
    <row r="144" spans="2:17" x14ac:dyDescent="0.2">
      <c r="B144" s="181"/>
      <c r="C144" s="181"/>
      <c r="D144" s="28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</row>
    <row r="145" spans="2:17" x14ac:dyDescent="0.2">
      <c r="B145" s="181"/>
      <c r="C145" s="181"/>
      <c r="D145" s="28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</row>
    <row r="146" spans="2:17" x14ac:dyDescent="0.2">
      <c r="B146" s="181"/>
      <c r="C146" s="181"/>
      <c r="D146" s="28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</row>
    <row r="147" spans="2:17" x14ac:dyDescent="0.2">
      <c r="B147" s="181"/>
      <c r="C147" s="181"/>
      <c r="D147" s="28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</row>
    <row r="148" spans="2:17" x14ac:dyDescent="0.2">
      <c r="B148" s="181"/>
      <c r="C148" s="181"/>
      <c r="D148" s="28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</row>
    <row r="149" spans="2:17" x14ac:dyDescent="0.2">
      <c r="B149" s="181"/>
      <c r="C149" s="181"/>
      <c r="D149" s="28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</row>
    <row r="150" spans="2:17" x14ac:dyDescent="0.2">
      <c r="B150" s="181"/>
      <c r="C150" s="181"/>
      <c r="D150" s="28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</row>
    <row r="151" spans="2:17" x14ac:dyDescent="0.2">
      <c r="B151" s="181"/>
      <c r="C151" s="181"/>
      <c r="D151" s="28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</row>
    <row r="152" spans="2:17" x14ac:dyDescent="0.2">
      <c r="B152" s="181"/>
      <c r="C152" s="181"/>
      <c r="D152" s="28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</row>
    <row r="153" spans="2:17" x14ac:dyDescent="0.2">
      <c r="B153" s="181"/>
      <c r="C153" s="181"/>
      <c r="D153" s="28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</row>
    <row r="154" spans="2:17" x14ac:dyDescent="0.2">
      <c r="B154" s="181"/>
      <c r="C154" s="181"/>
      <c r="D154" s="28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</row>
    <row r="155" spans="2:17" x14ac:dyDescent="0.2">
      <c r="B155" s="181"/>
      <c r="C155" s="181"/>
      <c r="D155" s="28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</row>
    <row r="156" spans="2:17" x14ac:dyDescent="0.2">
      <c r="B156" s="181"/>
      <c r="C156" s="181"/>
      <c r="D156" s="28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</row>
    <row r="157" spans="2:17" x14ac:dyDescent="0.2">
      <c r="B157" s="181"/>
      <c r="C157" s="181"/>
      <c r="D157" s="28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</row>
    <row r="158" spans="2:17" x14ac:dyDescent="0.2">
      <c r="B158" s="181"/>
      <c r="C158" s="181"/>
      <c r="D158" s="28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</row>
    <row r="159" spans="2:17" x14ac:dyDescent="0.2">
      <c r="B159" s="181"/>
      <c r="C159" s="181"/>
      <c r="D159" s="28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</row>
    <row r="160" spans="2:17" x14ac:dyDescent="0.2">
      <c r="B160" s="181"/>
      <c r="C160" s="181"/>
      <c r="D160" s="28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</row>
    <row r="161" spans="2:17" x14ac:dyDescent="0.2">
      <c r="B161" s="181"/>
      <c r="C161" s="181"/>
      <c r="D161" s="28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</row>
    <row r="162" spans="2:17" x14ac:dyDescent="0.2">
      <c r="B162" s="181"/>
      <c r="C162" s="181"/>
      <c r="D162" s="28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</row>
    <row r="163" spans="2:17" x14ac:dyDescent="0.2">
      <c r="B163" s="181"/>
      <c r="C163" s="181"/>
      <c r="D163" s="28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</row>
    <row r="164" spans="2:17" x14ac:dyDescent="0.2">
      <c r="B164" s="181"/>
      <c r="C164" s="181"/>
      <c r="D164" s="28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</row>
    <row r="165" spans="2:17" x14ac:dyDescent="0.2">
      <c r="B165" s="181"/>
      <c r="C165" s="181"/>
      <c r="D165" s="28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</row>
    <row r="166" spans="2:17" x14ac:dyDescent="0.2">
      <c r="B166" s="181"/>
      <c r="C166" s="181"/>
      <c r="D166" s="28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</row>
    <row r="167" spans="2:17" x14ac:dyDescent="0.2">
      <c r="B167" s="181"/>
      <c r="C167" s="181"/>
      <c r="D167" s="28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</row>
    <row r="168" spans="2:17" x14ac:dyDescent="0.2">
      <c r="B168" s="181"/>
      <c r="C168" s="181"/>
      <c r="D168" s="28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</row>
    <row r="169" spans="2:17" x14ac:dyDescent="0.2">
      <c r="B169" s="181"/>
      <c r="C169" s="181"/>
      <c r="D169" s="28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</row>
    <row r="170" spans="2:17" x14ac:dyDescent="0.2">
      <c r="B170" s="181"/>
      <c r="C170" s="181"/>
      <c r="D170" s="28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</row>
    <row r="171" spans="2:17" x14ac:dyDescent="0.2">
      <c r="B171" s="181"/>
      <c r="C171" s="181"/>
      <c r="D171" s="28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</row>
    <row r="172" spans="2:17" x14ac:dyDescent="0.2">
      <c r="B172" s="181"/>
      <c r="C172" s="181"/>
      <c r="D172" s="28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</row>
    <row r="173" spans="2:17" x14ac:dyDescent="0.2">
      <c r="B173" s="181"/>
      <c r="C173" s="181"/>
      <c r="D173" s="28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</row>
    <row r="174" spans="2:17" x14ac:dyDescent="0.2">
      <c r="B174" s="181"/>
      <c r="C174" s="181"/>
      <c r="D174" s="28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</row>
    <row r="175" spans="2:17" x14ac:dyDescent="0.2">
      <c r="B175" s="181"/>
      <c r="C175" s="181"/>
      <c r="D175" s="28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</row>
    <row r="176" spans="2:17" x14ac:dyDescent="0.2">
      <c r="B176" s="181"/>
      <c r="C176" s="181"/>
      <c r="D176" s="28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</row>
    <row r="177" spans="2:17" x14ac:dyDescent="0.2">
      <c r="B177" s="181"/>
      <c r="C177" s="181"/>
      <c r="D177" s="28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</row>
    <row r="178" spans="2:17" x14ac:dyDescent="0.2">
      <c r="B178" s="181"/>
      <c r="C178" s="181"/>
      <c r="D178" s="28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</row>
    <row r="179" spans="2:17" x14ac:dyDescent="0.2">
      <c r="B179" s="181"/>
      <c r="C179" s="181"/>
      <c r="D179" s="28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</row>
    <row r="180" spans="2:17" x14ac:dyDescent="0.2">
      <c r="B180" s="181"/>
      <c r="C180" s="181"/>
      <c r="D180" s="28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</row>
    <row r="181" spans="2:17" x14ac:dyDescent="0.2">
      <c r="B181" s="181"/>
      <c r="C181" s="181"/>
      <c r="D181" s="28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</row>
    <row r="182" spans="2:17" x14ac:dyDescent="0.2">
      <c r="B182" s="181"/>
      <c r="C182" s="181"/>
      <c r="D182" s="28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</row>
    <row r="183" spans="2:17" x14ac:dyDescent="0.2">
      <c r="B183" s="181"/>
      <c r="C183" s="181"/>
      <c r="D183" s="28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</row>
    <row r="184" spans="2:17" x14ac:dyDescent="0.2">
      <c r="B184" s="181"/>
      <c r="C184" s="181"/>
      <c r="D184" s="28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</row>
    <row r="185" spans="2:17" x14ac:dyDescent="0.2">
      <c r="B185" s="181"/>
      <c r="C185" s="181"/>
      <c r="D185" s="28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</row>
    <row r="186" spans="2:17" x14ac:dyDescent="0.2">
      <c r="B186" s="181"/>
      <c r="C186" s="181"/>
      <c r="D186" s="28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</row>
    <row r="187" spans="2:17" x14ac:dyDescent="0.2">
      <c r="B187" s="181"/>
      <c r="C187" s="181"/>
      <c r="D187" s="28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</row>
    <row r="188" spans="2:17" x14ac:dyDescent="0.2">
      <c r="B188" s="181"/>
      <c r="C188" s="181"/>
      <c r="D188" s="28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</row>
    <row r="189" spans="2:17" x14ac:dyDescent="0.2">
      <c r="B189" s="181"/>
      <c r="C189" s="181"/>
      <c r="D189" s="28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</row>
    <row r="190" spans="2:17" x14ac:dyDescent="0.2">
      <c r="B190" s="181"/>
      <c r="C190" s="181"/>
      <c r="D190" s="28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</row>
    <row r="191" spans="2:17" x14ac:dyDescent="0.2">
      <c r="B191" s="181"/>
      <c r="C191" s="181"/>
      <c r="D191" s="28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</row>
    <row r="192" spans="2:17" x14ac:dyDescent="0.2">
      <c r="B192" s="181"/>
      <c r="C192" s="181"/>
      <c r="D192" s="28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</row>
    <row r="193" spans="2:17" x14ac:dyDescent="0.2">
      <c r="B193" s="181"/>
      <c r="C193" s="181"/>
      <c r="D193" s="28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</row>
    <row r="194" spans="2:17" x14ac:dyDescent="0.2">
      <c r="B194" s="181"/>
      <c r="C194" s="181"/>
      <c r="D194" s="28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</row>
    <row r="195" spans="2:17" x14ac:dyDescent="0.2">
      <c r="B195" s="181"/>
      <c r="C195" s="181"/>
      <c r="D195" s="28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</row>
    <row r="196" spans="2:17" x14ac:dyDescent="0.2">
      <c r="B196" s="181"/>
      <c r="C196" s="181"/>
      <c r="D196" s="28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</row>
    <row r="197" spans="2:17" x14ac:dyDescent="0.2">
      <c r="B197" s="181"/>
      <c r="C197" s="181"/>
      <c r="D197" s="28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</row>
    <row r="198" spans="2:17" x14ac:dyDescent="0.2">
      <c r="B198" s="181"/>
      <c r="C198" s="181"/>
      <c r="D198" s="28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</row>
    <row r="199" spans="2:17" x14ac:dyDescent="0.2">
      <c r="B199" s="181"/>
      <c r="C199" s="181"/>
      <c r="D199" s="28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</row>
    <row r="200" spans="2:17" x14ac:dyDescent="0.2">
      <c r="B200" s="181"/>
      <c r="C200" s="181"/>
      <c r="D200" s="28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</row>
    <row r="201" spans="2:17" x14ac:dyDescent="0.2">
      <c r="B201" s="181"/>
      <c r="C201" s="181"/>
      <c r="D201" s="28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</row>
    <row r="202" spans="2:17" x14ac:dyDescent="0.2">
      <c r="B202" s="181"/>
      <c r="C202" s="181"/>
      <c r="D202" s="28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</row>
    <row r="203" spans="2:17" x14ac:dyDescent="0.2">
      <c r="B203" s="181"/>
      <c r="C203" s="181"/>
      <c r="D203" s="28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</row>
    <row r="204" spans="2:17" x14ac:dyDescent="0.2">
      <c r="B204" s="181"/>
      <c r="C204" s="181"/>
      <c r="D204" s="28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</row>
    <row r="205" spans="2:17" x14ac:dyDescent="0.2">
      <c r="B205" s="181"/>
      <c r="C205" s="181"/>
      <c r="D205" s="28"/>
      <c r="E205" s="214"/>
      <c r="F205" s="214"/>
      <c r="G205" s="214"/>
      <c r="H205" s="214"/>
      <c r="I205" s="214"/>
      <c r="J205" s="214"/>
      <c r="K205" s="214"/>
      <c r="L205" s="214"/>
      <c r="M205" s="214"/>
      <c r="N205" s="214"/>
      <c r="O205" s="214"/>
      <c r="P205" s="214"/>
      <c r="Q205" s="214"/>
    </row>
    <row r="206" spans="2:17" x14ac:dyDescent="0.2">
      <c r="B206" s="181"/>
      <c r="C206" s="181"/>
      <c r="D206" s="28"/>
      <c r="E206" s="214"/>
      <c r="F206" s="214"/>
      <c r="G206" s="214"/>
      <c r="H206" s="214"/>
      <c r="I206" s="214"/>
      <c r="J206" s="214"/>
      <c r="K206" s="214"/>
      <c r="L206" s="214"/>
      <c r="M206" s="214"/>
      <c r="N206" s="214"/>
      <c r="O206" s="214"/>
      <c r="P206" s="214"/>
      <c r="Q206" s="214"/>
    </row>
    <row r="207" spans="2:17" x14ac:dyDescent="0.2">
      <c r="B207" s="181"/>
      <c r="C207" s="181"/>
      <c r="D207" s="28"/>
      <c r="E207" s="214"/>
      <c r="F207" s="214"/>
      <c r="G207" s="214"/>
      <c r="H207" s="214"/>
      <c r="I207" s="214"/>
      <c r="J207" s="214"/>
      <c r="K207" s="214"/>
      <c r="L207" s="214"/>
      <c r="M207" s="214"/>
      <c r="N207" s="214"/>
      <c r="O207" s="214"/>
      <c r="P207" s="214"/>
      <c r="Q207" s="214"/>
    </row>
    <row r="208" spans="2:17" x14ac:dyDescent="0.2">
      <c r="B208" s="181"/>
      <c r="C208" s="181"/>
      <c r="D208" s="28"/>
      <c r="E208" s="214"/>
      <c r="F208" s="214"/>
      <c r="G208" s="214"/>
      <c r="H208" s="214"/>
      <c r="I208" s="214"/>
      <c r="J208" s="214"/>
      <c r="K208" s="214"/>
      <c r="L208" s="214"/>
      <c r="M208" s="214"/>
      <c r="N208" s="214"/>
      <c r="O208" s="214"/>
      <c r="P208" s="214"/>
      <c r="Q208" s="214"/>
    </row>
    <row r="209" spans="2:17" x14ac:dyDescent="0.2">
      <c r="B209" s="181"/>
      <c r="C209" s="181"/>
      <c r="D209" s="28"/>
      <c r="E209" s="214"/>
      <c r="F209" s="214"/>
      <c r="G209" s="214"/>
      <c r="H209" s="214"/>
      <c r="I209" s="214"/>
      <c r="J209" s="214"/>
      <c r="K209" s="214"/>
      <c r="L209" s="214"/>
      <c r="M209" s="214"/>
      <c r="N209" s="214"/>
      <c r="O209" s="214"/>
      <c r="P209" s="214"/>
      <c r="Q209" s="214"/>
    </row>
    <row r="210" spans="2:17" x14ac:dyDescent="0.2">
      <c r="B210" s="181"/>
      <c r="C210" s="181"/>
      <c r="D210" s="28"/>
      <c r="E210" s="214"/>
      <c r="F210" s="214"/>
      <c r="G210" s="214"/>
      <c r="H210" s="214"/>
      <c r="I210" s="214"/>
      <c r="J210" s="214"/>
      <c r="K210" s="214"/>
      <c r="L210" s="214"/>
      <c r="M210" s="214"/>
      <c r="N210" s="214"/>
      <c r="O210" s="214"/>
      <c r="P210" s="214"/>
      <c r="Q210" s="214"/>
    </row>
    <row r="211" spans="2:17" x14ac:dyDescent="0.2">
      <c r="B211" s="181"/>
      <c r="C211" s="181"/>
      <c r="D211" s="28"/>
      <c r="E211" s="214"/>
      <c r="F211" s="214"/>
      <c r="G211" s="214"/>
      <c r="H211" s="214"/>
      <c r="I211" s="214"/>
      <c r="J211" s="214"/>
      <c r="K211" s="214"/>
      <c r="L211" s="214"/>
      <c r="M211" s="214"/>
      <c r="N211" s="214"/>
      <c r="O211" s="214"/>
      <c r="P211" s="214"/>
      <c r="Q211" s="214"/>
    </row>
    <row r="212" spans="2:17" x14ac:dyDescent="0.2">
      <c r="B212" s="181"/>
      <c r="C212" s="181"/>
      <c r="D212" s="28"/>
      <c r="E212" s="214"/>
      <c r="F212" s="214"/>
      <c r="G212" s="214"/>
      <c r="H212" s="214"/>
      <c r="I212" s="214"/>
      <c r="J212" s="214"/>
      <c r="K212" s="214"/>
      <c r="L212" s="214"/>
      <c r="M212" s="214"/>
      <c r="N212" s="214"/>
      <c r="O212" s="214"/>
      <c r="P212" s="214"/>
      <c r="Q212" s="214"/>
    </row>
    <row r="213" spans="2:17" x14ac:dyDescent="0.2">
      <c r="B213" s="181"/>
      <c r="C213" s="181"/>
      <c r="D213" s="28"/>
      <c r="E213" s="214"/>
      <c r="F213" s="214"/>
      <c r="G213" s="214"/>
      <c r="H213" s="214"/>
      <c r="I213" s="214"/>
      <c r="J213" s="214"/>
      <c r="K213" s="214"/>
      <c r="L213" s="214"/>
      <c r="M213" s="214"/>
      <c r="N213" s="214"/>
      <c r="O213" s="214"/>
      <c r="P213" s="214"/>
      <c r="Q213" s="214"/>
    </row>
    <row r="214" spans="2:17" x14ac:dyDescent="0.2">
      <c r="B214" s="181"/>
      <c r="C214" s="181"/>
      <c r="D214" s="28"/>
      <c r="E214" s="214"/>
      <c r="F214" s="214"/>
      <c r="G214" s="214"/>
      <c r="H214" s="214"/>
      <c r="I214" s="214"/>
      <c r="J214" s="214"/>
      <c r="K214" s="214"/>
      <c r="L214" s="214"/>
      <c r="M214" s="214"/>
      <c r="N214" s="214"/>
      <c r="O214" s="214"/>
      <c r="P214" s="214"/>
      <c r="Q214" s="214"/>
    </row>
    <row r="215" spans="2:17" x14ac:dyDescent="0.2">
      <c r="B215" s="181"/>
      <c r="C215" s="181"/>
      <c r="D215" s="28"/>
      <c r="E215" s="214"/>
      <c r="F215" s="214"/>
      <c r="G215" s="214"/>
      <c r="H215" s="214"/>
      <c r="I215" s="214"/>
      <c r="J215" s="214"/>
      <c r="K215" s="214"/>
      <c r="L215" s="214"/>
      <c r="M215" s="214"/>
      <c r="N215" s="214"/>
      <c r="O215" s="214"/>
      <c r="P215" s="214"/>
      <c r="Q215" s="214"/>
    </row>
    <row r="216" spans="2:17" x14ac:dyDescent="0.2">
      <c r="B216" s="181"/>
      <c r="C216" s="181"/>
      <c r="D216" s="28"/>
      <c r="E216" s="214"/>
      <c r="F216" s="214"/>
      <c r="G216" s="214"/>
      <c r="H216" s="214"/>
      <c r="I216" s="214"/>
      <c r="J216" s="214"/>
      <c r="K216" s="214"/>
      <c r="L216" s="214"/>
      <c r="M216" s="214"/>
      <c r="N216" s="214"/>
      <c r="O216" s="214"/>
      <c r="P216" s="214"/>
      <c r="Q216" s="214"/>
    </row>
    <row r="217" spans="2:17" x14ac:dyDescent="0.2">
      <c r="B217" s="181"/>
      <c r="C217" s="181"/>
      <c r="D217" s="28"/>
      <c r="E217" s="214"/>
      <c r="F217" s="214"/>
      <c r="G217" s="214"/>
      <c r="H217" s="214"/>
      <c r="I217" s="214"/>
      <c r="J217" s="214"/>
      <c r="K217" s="214"/>
      <c r="L217" s="214"/>
      <c r="M217" s="214"/>
      <c r="N217" s="214"/>
      <c r="O217" s="214"/>
      <c r="P217" s="214"/>
      <c r="Q217" s="214"/>
    </row>
    <row r="218" spans="2:17" x14ac:dyDescent="0.2">
      <c r="B218" s="181"/>
      <c r="C218" s="181"/>
      <c r="D218" s="28"/>
      <c r="E218" s="214"/>
      <c r="F218" s="214"/>
      <c r="G218" s="214"/>
      <c r="H218" s="214"/>
      <c r="I218" s="214"/>
      <c r="J218" s="214"/>
      <c r="K218" s="214"/>
      <c r="L218" s="214"/>
      <c r="M218" s="214"/>
      <c r="N218" s="214"/>
      <c r="O218" s="214"/>
      <c r="P218" s="214"/>
      <c r="Q218" s="214"/>
    </row>
    <row r="219" spans="2:17" x14ac:dyDescent="0.2">
      <c r="B219" s="181"/>
      <c r="C219" s="181"/>
      <c r="D219" s="28"/>
      <c r="E219" s="214"/>
      <c r="F219" s="214"/>
      <c r="G219" s="214"/>
      <c r="H219" s="214"/>
      <c r="I219" s="214"/>
      <c r="J219" s="214"/>
      <c r="K219" s="214"/>
      <c r="L219" s="214"/>
      <c r="M219" s="214"/>
      <c r="N219" s="214"/>
      <c r="O219" s="214"/>
      <c r="P219" s="214"/>
      <c r="Q219" s="214"/>
    </row>
    <row r="220" spans="2:17" x14ac:dyDescent="0.2">
      <c r="B220" s="181"/>
      <c r="C220" s="181"/>
      <c r="D220" s="28"/>
      <c r="E220" s="214"/>
      <c r="F220" s="214"/>
      <c r="G220" s="214"/>
      <c r="H220" s="214"/>
      <c r="I220" s="214"/>
      <c r="J220" s="214"/>
      <c r="K220" s="214"/>
      <c r="L220" s="214"/>
      <c r="M220" s="214"/>
      <c r="N220" s="214"/>
      <c r="O220" s="214"/>
      <c r="P220" s="214"/>
      <c r="Q220" s="214"/>
    </row>
    <row r="221" spans="2:17" x14ac:dyDescent="0.2">
      <c r="B221" s="181"/>
      <c r="C221" s="181"/>
      <c r="D221" s="28"/>
      <c r="E221" s="214"/>
      <c r="F221" s="214"/>
      <c r="G221" s="214"/>
      <c r="H221" s="214"/>
      <c r="I221" s="214"/>
      <c r="J221" s="214"/>
      <c r="K221" s="214"/>
      <c r="L221" s="214"/>
      <c r="M221" s="214"/>
      <c r="N221" s="214"/>
      <c r="O221" s="214"/>
      <c r="P221" s="214"/>
      <c r="Q221" s="214"/>
    </row>
    <row r="222" spans="2:17" x14ac:dyDescent="0.2">
      <c r="B222" s="181"/>
      <c r="C222" s="181"/>
      <c r="D222" s="28"/>
      <c r="E222" s="214"/>
      <c r="F222" s="214"/>
      <c r="G222" s="214"/>
      <c r="H222" s="214"/>
      <c r="I222" s="214"/>
      <c r="J222" s="214"/>
      <c r="K222" s="214"/>
      <c r="L222" s="214"/>
      <c r="M222" s="214"/>
      <c r="N222" s="214"/>
      <c r="O222" s="214"/>
      <c r="P222" s="214"/>
      <c r="Q222" s="214"/>
    </row>
    <row r="223" spans="2:17" x14ac:dyDescent="0.2">
      <c r="B223" s="181"/>
      <c r="C223" s="181"/>
      <c r="D223" s="28"/>
      <c r="E223" s="214"/>
      <c r="F223" s="214"/>
      <c r="G223" s="214"/>
      <c r="H223" s="214"/>
      <c r="I223" s="214"/>
      <c r="J223" s="214"/>
      <c r="K223" s="214"/>
      <c r="L223" s="214"/>
      <c r="M223" s="214"/>
      <c r="N223" s="214"/>
      <c r="O223" s="214"/>
      <c r="P223" s="214"/>
      <c r="Q223" s="214"/>
    </row>
    <row r="224" spans="2:17" x14ac:dyDescent="0.2">
      <c r="B224" s="181"/>
      <c r="C224" s="181"/>
      <c r="D224" s="28"/>
      <c r="E224" s="214"/>
      <c r="F224" s="214"/>
      <c r="G224" s="214"/>
      <c r="H224" s="214"/>
      <c r="I224" s="214"/>
      <c r="J224" s="214"/>
      <c r="K224" s="214"/>
      <c r="L224" s="214"/>
      <c r="M224" s="214"/>
      <c r="N224" s="214"/>
      <c r="O224" s="214"/>
      <c r="P224" s="214"/>
      <c r="Q224" s="214"/>
    </row>
    <row r="225" spans="2:17" x14ac:dyDescent="0.2">
      <c r="B225" s="181"/>
      <c r="C225" s="181"/>
      <c r="D225" s="28"/>
      <c r="E225" s="214"/>
      <c r="F225" s="214"/>
      <c r="G225" s="214"/>
      <c r="H225" s="214"/>
      <c r="I225" s="214"/>
      <c r="J225" s="214"/>
      <c r="K225" s="214"/>
      <c r="L225" s="214"/>
      <c r="M225" s="214"/>
      <c r="N225" s="214"/>
      <c r="O225" s="214"/>
      <c r="P225" s="214"/>
      <c r="Q225" s="214"/>
    </row>
    <row r="226" spans="2:17" x14ac:dyDescent="0.2">
      <c r="B226" s="181"/>
      <c r="C226" s="181"/>
      <c r="D226" s="28"/>
      <c r="E226" s="214"/>
      <c r="F226" s="214"/>
      <c r="G226" s="214"/>
      <c r="H226" s="214"/>
      <c r="I226" s="214"/>
      <c r="J226" s="214"/>
      <c r="K226" s="214"/>
      <c r="L226" s="214"/>
      <c r="M226" s="214"/>
      <c r="N226" s="214"/>
      <c r="O226" s="214"/>
      <c r="P226" s="214"/>
      <c r="Q226" s="214"/>
    </row>
    <row r="227" spans="2:17" x14ac:dyDescent="0.2">
      <c r="B227" s="181"/>
      <c r="C227" s="181"/>
      <c r="D227" s="28"/>
      <c r="E227" s="214"/>
      <c r="F227" s="214"/>
      <c r="G227" s="214"/>
      <c r="H227" s="214"/>
      <c r="I227" s="214"/>
      <c r="J227" s="214"/>
      <c r="K227" s="214"/>
      <c r="L227" s="214"/>
      <c r="M227" s="214"/>
      <c r="N227" s="214"/>
      <c r="O227" s="214"/>
      <c r="P227" s="214"/>
      <c r="Q227" s="214"/>
    </row>
    <row r="228" spans="2:17" x14ac:dyDescent="0.2">
      <c r="B228" s="181"/>
      <c r="C228" s="181"/>
      <c r="D228" s="28"/>
      <c r="E228" s="214"/>
      <c r="F228" s="214"/>
      <c r="G228" s="214"/>
      <c r="H228" s="214"/>
      <c r="I228" s="214"/>
      <c r="J228" s="214"/>
      <c r="K228" s="214"/>
      <c r="L228" s="214"/>
      <c r="M228" s="214"/>
      <c r="N228" s="214"/>
      <c r="O228" s="214"/>
      <c r="P228" s="214"/>
      <c r="Q228" s="214"/>
    </row>
    <row r="229" spans="2:17" x14ac:dyDescent="0.2">
      <c r="B229" s="181"/>
      <c r="C229" s="181"/>
      <c r="D229" s="28"/>
      <c r="E229" s="214"/>
      <c r="F229" s="214"/>
      <c r="G229" s="214"/>
      <c r="H229" s="214"/>
      <c r="I229" s="214"/>
      <c r="J229" s="214"/>
      <c r="K229" s="214"/>
      <c r="L229" s="214"/>
      <c r="M229" s="214"/>
      <c r="N229" s="214"/>
      <c r="O229" s="214"/>
      <c r="P229" s="214"/>
      <c r="Q229" s="214"/>
    </row>
    <row r="230" spans="2:17" x14ac:dyDescent="0.2">
      <c r="B230" s="181"/>
      <c r="C230" s="181"/>
      <c r="D230" s="28"/>
      <c r="E230" s="214"/>
      <c r="F230" s="214"/>
      <c r="G230" s="214"/>
      <c r="H230" s="214"/>
      <c r="I230" s="214"/>
      <c r="J230" s="214"/>
      <c r="K230" s="214"/>
      <c r="L230" s="214"/>
      <c r="M230" s="214"/>
      <c r="N230" s="214"/>
      <c r="O230" s="214"/>
      <c r="P230" s="214"/>
      <c r="Q230" s="214"/>
    </row>
    <row r="231" spans="2:17" x14ac:dyDescent="0.2">
      <c r="B231" s="181"/>
      <c r="C231" s="181"/>
      <c r="D231" s="28"/>
      <c r="E231" s="214"/>
      <c r="F231" s="214"/>
      <c r="G231" s="214"/>
      <c r="H231" s="214"/>
      <c r="I231" s="214"/>
      <c r="J231" s="214"/>
      <c r="K231" s="214"/>
      <c r="L231" s="214"/>
      <c r="M231" s="214"/>
      <c r="N231" s="214"/>
      <c r="O231" s="214"/>
      <c r="P231" s="214"/>
      <c r="Q231" s="214"/>
    </row>
    <row r="232" spans="2:17" x14ac:dyDescent="0.2">
      <c r="B232" s="181"/>
      <c r="C232" s="181"/>
      <c r="D232" s="28"/>
      <c r="E232" s="214"/>
      <c r="F232" s="214"/>
      <c r="G232" s="214"/>
      <c r="H232" s="214"/>
      <c r="I232" s="214"/>
      <c r="J232" s="214"/>
      <c r="K232" s="214"/>
      <c r="L232" s="214"/>
      <c r="M232" s="214"/>
      <c r="N232" s="214"/>
      <c r="O232" s="214"/>
      <c r="P232" s="214"/>
      <c r="Q232" s="214"/>
    </row>
    <row r="233" spans="2:17" x14ac:dyDescent="0.2">
      <c r="B233" s="181"/>
      <c r="C233" s="181"/>
      <c r="D233" s="28"/>
      <c r="E233" s="214"/>
      <c r="F233" s="214"/>
      <c r="G233" s="214"/>
      <c r="H233" s="214"/>
      <c r="I233" s="214"/>
      <c r="J233" s="214"/>
      <c r="K233" s="214"/>
      <c r="L233" s="214"/>
      <c r="M233" s="214"/>
      <c r="N233" s="214"/>
      <c r="O233" s="214"/>
      <c r="P233" s="214"/>
      <c r="Q233" s="214"/>
    </row>
    <row r="234" spans="2:17" x14ac:dyDescent="0.2">
      <c r="B234" s="181"/>
      <c r="C234" s="181"/>
      <c r="D234" s="28"/>
      <c r="E234" s="214"/>
      <c r="F234" s="214"/>
      <c r="G234" s="214"/>
      <c r="H234" s="214"/>
      <c r="I234" s="214"/>
      <c r="J234" s="214"/>
      <c r="K234" s="214"/>
      <c r="L234" s="214"/>
      <c r="M234" s="214"/>
      <c r="N234" s="214"/>
      <c r="O234" s="214"/>
      <c r="P234" s="214"/>
      <c r="Q234" s="214"/>
    </row>
    <row r="235" spans="2:17" x14ac:dyDescent="0.2">
      <c r="B235" s="181"/>
      <c r="C235" s="181"/>
      <c r="D235" s="28"/>
      <c r="E235" s="214"/>
      <c r="F235" s="214"/>
      <c r="G235" s="214"/>
      <c r="H235" s="214"/>
      <c r="I235" s="214"/>
      <c r="J235" s="214"/>
      <c r="K235" s="214"/>
      <c r="L235" s="214"/>
      <c r="M235" s="214"/>
      <c r="N235" s="214"/>
      <c r="O235" s="214"/>
      <c r="P235" s="214"/>
      <c r="Q235" s="214"/>
    </row>
    <row r="236" spans="2:17" x14ac:dyDescent="0.2">
      <c r="B236" s="181"/>
      <c r="C236" s="181"/>
      <c r="D236" s="28"/>
      <c r="E236" s="214"/>
      <c r="F236" s="214"/>
      <c r="G236" s="214"/>
      <c r="H236" s="214"/>
      <c r="I236" s="214"/>
      <c r="J236" s="214"/>
      <c r="K236" s="214"/>
      <c r="L236" s="214"/>
      <c r="M236" s="214"/>
      <c r="N236" s="214"/>
      <c r="O236" s="214"/>
      <c r="P236" s="214"/>
      <c r="Q236" s="214"/>
    </row>
    <row r="237" spans="2:17" x14ac:dyDescent="0.2">
      <c r="B237" s="181"/>
      <c r="C237" s="181"/>
      <c r="D237" s="28"/>
      <c r="E237" s="214"/>
      <c r="F237" s="214"/>
      <c r="G237" s="214"/>
      <c r="H237" s="214"/>
      <c r="I237" s="214"/>
      <c r="J237" s="214"/>
      <c r="K237" s="214"/>
      <c r="L237" s="214"/>
      <c r="M237" s="214"/>
      <c r="N237" s="214"/>
      <c r="O237" s="214"/>
      <c r="P237" s="214"/>
      <c r="Q237" s="214"/>
    </row>
    <row r="238" spans="2:17" x14ac:dyDescent="0.2">
      <c r="B238" s="181"/>
      <c r="C238" s="181"/>
      <c r="D238" s="28"/>
      <c r="E238" s="214"/>
      <c r="F238" s="214"/>
      <c r="G238" s="214"/>
      <c r="H238" s="214"/>
      <c r="I238" s="214"/>
      <c r="J238" s="214"/>
      <c r="K238" s="214"/>
      <c r="L238" s="214"/>
      <c r="M238" s="214"/>
      <c r="N238" s="214"/>
      <c r="O238" s="214"/>
      <c r="P238" s="214"/>
      <c r="Q238" s="214"/>
    </row>
    <row r="239" spans="2:17" x14ac:dyDescent="0.2">
      <c r="B239" s="181"/>
      <c r="C239" s="181"/>
      <c r="D239" s="28"/>
      <c r="E239" s="214"/>
      <c r="F239" s="214"/>
      <c r="G239" s="214"/>
      <c r="H239" s="214"/>
      <c r="I239" s="214"/>
      <c r="J239" s="214"/>
      <c r="K239" s="214"/>
      <c r="L239" s="214"/>
      <c r="M239" s="214"/>
      <c r="N239" s="214"/>
      <c r="O239" s="214"/>
      <c r="P239" s="214"/>
      <c r="Q239" s="214"/>
    </row>
    <row r="240" spans="2:17" x14ac:dyDescent="0.2">
      <c r="B240" s="181"/>
      <c r="C240" s="181"/>
      <c r="D240" s="28"/>
      <c r="E240" s="214"/>
      <c r="F240" s="214"/>
      <c r="G240" s="214"/>
      <c r="H240" s="214"/>
      <c r="I240" s="214"/>
      <c r="J240" s="214"/>
      <c r="K240" s="214"/>
      <c r="L240" s="214"/>
      <c r="M240" s="214"/>
      <c r="N240" s="214"/>
      <c r="O240" s="214"/>
      <c r="P240" s="214"/>
      <c r="Q240" s="214"/>
    </row>
    <row r="241" spans="2:17" x14ac:dyDescent="0.2">
      <c r="B241" s="181"/>
      <c r="C241" s="181"/>
      <c r="D241" s="28"/>
      <c r="E241" s="214"/>
      <c r="F241" s="214"/>
      <c r="G241" s="214"/>
      <c r="H241" s="214"/>
      <c r="I241" s="214"/>
      <c r="J241" s="214"/>
      <c r="K241" s="214"/>
      <c r="L241" s="214"/>
      <c r="M241" s="214"/>
      <c r="N241" s="214"/>
      <c r="O241" s="214"/>
      <c r="P241" s="214"/>
      <c r="Q241" s="214"/>
    </row>
    <row r="242" spans="2:17" x14ac:dyDescent="0.2">
      <c r="B242" s="181"/>
      <c r="C242" s="181"/>
      <c r="D242" s="28"/>
      <c r="E242" s="214"/>
      <c r="F242" s="214"/>
      <c r="G242" s="214"/>
      <c r="H242" s="214"/>
      <c r="I242" s="214"/>
      <c r="J242" s="214"/>
      <c r="K242" s="214"/>
      <c r="L242" s="214"/>
      <c r="M242" s="214"/>
      <c r="N242" s="214"/>
      <c r="O242" s="214"/>
      <c r="P242" s="214"/>
      <c r="Q242" s="214"/>
    </row>
    <row r="243" spans="2:17" x14ac:dyDescent="0.2">
      <c r="B243" s="181"/>
      <c r="C243" s="181"/>
      <c r="D243" s="28"/>
      <c r="E243" s="214"/>
      <c r="F243" s="214"/>
      <c r="G243" s="214"/>
      <c r="H243" s="214"/>
      <c r="I243" s="214"/>
      <c r="J243" s="214"/>
      <c r="K243" s="214"/>
      <c r="L243" s="214"/>
      <c r="M243" s="214"/>
      <c r="N243" s="214"/>
      <c r="O243" s="214"/>
      <c r="P243" s="214"/>
      <c r="Q243" s="214"/>
    </row>
    <row r="244" spans="2:17" x14ac:dyDescent="0.2">
      <c r="B244" s="181"/>
      <c r="C244" s="181"/>
      <c r="D244" s="28"/>
      <c r="E244" s="214"/>
      <c r="F244" s="214"/>
      <c r="G244" s="214"/>
      <c r="H244" s="214"/>
      <c r="I244" s="214"/>
      <c r="J244" s="214"/>
      <c r="K244" s="214"/>
      <c r="L244" s="214"/>
      <c r="M244" s="214"/>
      <c r="N244" s="214"/>
      <c r="O244" s="214"/>
      <c r="P244" s="214"/>
      <c r="Q244" s="214"/>
    </row>
    <row r="245" spans="2:17" x14ac:dyDescent="0.2">
      <c r="B245" s="181"/>
      <c r="C245" s="181"/>
      <c r="D245" s="28"/>
      <c r="E245" s="214"/>
      <c r="F245" s="214"/>
      <c r="G245" s="214"/>
      <c r="H245" s="214"/>
      <c r="I245" s="214"/>
      <c r="J245" s="214"/>
      <c r="K245" s="214"/>
      <c r="L245" s="214"/>
      <c r="M245" s="214"/>
      <c r="N245" s="214"/>
      <c r="O245" s="214"/>
      <c r="P245" s="214"/>
      <c r="Q245" s="21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40625" defaultRowHeight="12.75" outlineLevelRow="1" x14ac:dyDescent="0.2"/>
  <cols>
    <col min="1" max="1" width="66" style="221" bestFit="1" customWidth="1"/>
    <col min="2" max="2" width="19" style="192" customWidth="1"/>
    <col min="3" max="3" width="19.42578125" style="192" customWidth="1"/>
    <col min="4" max="4" width="9.85546875" style="35" customWidth="1"/>
    <col min="5" max="5" width="18.42578125" style="192" customWidth="1"/>
    <col min="6" max="6" width="17.7109375" style="192" customWidth="1"/>
    <col min="7" max="7" width="9.140625" style="35" customWidth="1"/>
    <col min="8" max="8" width="16" style="192" bestFit="1" customWidth="1"/>
    <col min="9" max="16384" width="9.140625" style="221"/>
  </cols>
  <sheetData>
    <row r="2" spans="1:19" ht="18.75" x14ac:dyDescent="0.3">
      <c r="A2" s="5" t="s">
        <v>67</v>
      </c>
      <c r="B2" s="3"/>
      <c r="C2" s="3"/>
      <c r="D2" s="3"/>
      <c r="E2" s="3"/>
      <c r="F2" s="3"/>
      <c r="G2" s="3"/>
      <c r="H2" s="3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x14ac:dyDescent="0.2">
      <c r="A3" s="76"/>
    </row>
    <row r="4" spans="1:19" x14ac:dyDescent="0.2">
      <c r="B4" s="181"/>
      <c r="C4" s="181"/>
      <c r="D4" s="28"/>
      <c r="E4" s="181"/>
      <c r="F4" s="181"/>
      <c r="G4" s="28"/>
      <c r="H4" s="181"/>
      <c r="I4" s="214"/>
      <c r="J4" s="214"/>
      <c r="K4" s="214"/>
      <c r="L4" s="214"/>
      <c r="M4" s="214"/>
      <c r="N4" s="214"/>
      <c r="O4" s="214"/>
      <c r="P4" s="214"/>
      <c r="Q4" s="214"/>
    </row>
    <row r="5" spans="1:19" s="236" customFormat="1" x14ac:dyDescent="0.2">
      <c r="B5" s="223"/>
      <c r="C5" s="223"/>
      <c r="D5" s="47"/>
      <c r="E5" s="223"/>
      <c r="F5" s="223"/>
      <c r="G5" s="47"/>
      <c r="H5" s="236" t="str">
        <f>VALVAL</f>
        <v>млрд. одиниць</v>
      </c>
    </row>
    <row r="6" spans="1:19" s="113" customFormat="1" x14ac:dyDescent="0.2">
      <c r="A6" s="163"/>
      <c r="B6" s="264">
        <v>44196</v>
      </c>
      <c r="C6" s="265"/>
      <c r="D6" s="266"/>
      <c r="E6" s="264">
        <v>44377</v>
      </c>
      <c r="F6" s="265"/>
      <c r="G6" s="266"/>
      <c r="H6" s="53"/>
    </row>
    <row r="7" spans="1:19" s="157" customFormat="1" x14ac:dyDescent="0.2">
      <c r="A7" s="220"/>
      <c r="B7" s="7" t="s">
        <v>157</v>
      </c>
      <c r="C7" s="7" t="s">
        <v>160</v>
      </c>
      <c r="D7" s="101" t="s">
        <v>181</v>
      </c>
      <c r="E7" s="7" t="s">
        <v>157</v>
      </c>
      <c r="F7" s="7" t="s">
        <v>160</v>
      </c>
      <c r="G7" s="101" t="s">
        <v>181</v>
      </c>
      <c r="H7" s="7" t="s">
        <v>62</v>
      </c>
    </row>
    <row r="8" spans="1:19" s="143" customFormat="1" ht="15.75" x14ac:dyDescent="0.2">
      <c r="A8" s="237" t="s">
        <v>142</v>
      </c>
      <c r="B8" s="81">
        <f t="shared" ref="B8:H8" si="0">SUM(B9:B18)</f>
        <v>90.253504033989998</v>
      </c>
      <c r="C8" s="81">
        <f t="shared" si="0"/>
        <v>2551.8817251684204</v>
      </c>
      <c r="D8" s="116">
        <f t="shared" si="0"/>
        <v>0.99999999999999989</v>
      </c>
      <c r="E8" s="81">
        <f t="shared" si="0"/>
        <v>92.52030403273001</v>
      </c>
      <c r="F8" s="81">
        <f t="shared" si="0"/>
        <v>2514.3595384780501</v>
      </c>
      <c r="G8" s="116">
        <f t="shared" si="0"/>
        <v>1</v>
      </c>
      <c r="H8" s="193">
        <f t="shared" si="0"/>
        <v>1.0000000000002411E-6</v>
      </c>
    </row>
    <row r="9" spans="1:19" s="239" customFormat="1" x14ac:dyDescent="0.2">
      <c r="A9" s="177" t="s">
        <v>112</v>
      </c>
      <c r="B9" s="166">
        <v>32.631661221930003</v>
      </c>
      <c r="C9" s="166">
        <v>922.64716838557001</v>
      </c>
      <c r="D9" s="246">
        <v>0.36155599999999999</v>
      </c>
      <c r="E9" s="166">
        <v>34.053041196880002</v>
      </c>
      <c r="F9" s="166">
        <v>925.43566347878004</v>
      </c>
      <c r="G9" s="246">
        <v>0.36806</v>
      </c>
      <c r="H9" s="166">
        <v>6.5050000000000004E-3</v>
      </c>
    </row>
    <row r="10" spans="1:19" x14ac:dyDescent="0.2">
      <c r="A10" s="6" t="s">
        <v>3</v>
      </c>
      <c r="B10" s="120">
        <v>12.584535162690001</v>
      </c>
      <c r="C10" s="120">
        <v>355.82269791083002</v>
      </c>
      <c r="D10" s="205">
        <v>0.139435</v>
      </c>
      <c r="E10" s="120">
        <v>12.06337189349</v>
      </c>
      <c r="F10" s="120">
        <v>327.83781358904997</v>
      </c>
      <c r="G10" s="205">
        <v>0.130386</v>
      </c>
      <c r="H10" s="120">
        <v>-9.0489999999999998E-3</v>
      </c>
      <c r="I10" s="214"/>
      <c r="J10" s="214"/>
      <c r="K10" s="214"/>
      <c r="L10" s="214"/>
      <c r="M10" s="214"/>
      <c r="N10" s="214"/>
      <c r="O10" s="214"/>
      <c r="P10" s="214"/>
      <c r="Q10" s="214"/>
    </row>
    <row r="11" spans="1:19" x14ac:dyDescent="0.2">
      <c r="A11" s="6" t="s">
        <v>15</v>
      </c>
      <c r="B11" s="120">
        <v>12.824419451260001</v>
      </c>
      <c r="C11" s="120">
        <v>362.60533021653998</v>
      </c>
      <c r="D11" s="205">
        <v>0.142093</v>
      </c>
      <c r="E11" s="120">
        <v>12.053996715089999</v>
      </c>
      <c r="F11" s="120">
        <v>327.58303092815999</v>
      </c>
      <c r="G11" s="205">
        <v>0.13028500000000001</v>
      </c>
      <c r="H11" s="120">
        <v>-1.1808000000000001E-2</v>
      </c>
      <c r="I11" s="214"/>
      <c r="J11" s="214"/>
      <c r="K11" s="214"/>
      <c r="L11" s="214"/>
      <c r="M11" s="214"/>
      <c r="N11" s="214"/>
      <c r="O11" s="214"/>
      <c r="P11" s="214"/>
      <c r="Q11" s="214"/>
    </row>
    <row r="12" spans="1:19" x14ac:dyDescent="0.2">
      <c r="A12" s="6" t="s">
        <v>16</v>
      </c>
      <c r="B12" s="120">
        <v>31.628314814260001</v>
      </c>
      <c r="C12" s="120">
        <v>894.27795005642997</v>
      </c>
      <c r="D12" s="205">
        <v>0.350439</v>
      </c>
      <c r="E12" s="120">
        <v>33.813000764270001</v>
      </c>
      <c r="F12" s="120">
        <v>918.91225266358003</v>
      </c>
      <c r="G12" s="205">
        <v>0.36546600000000001</v>
      </c>
      <c r="H12" s="120">
        <v>1.5027E-2</v>
      </c>
      <c r="I12" s="214"/>
      <c r="J12" s="214"/>
      <c r="K12" s="214"/>
      <c r="L12" s="214"/>
      <c r="M12" s="214"/>
      <c r="N12" s="214"/>
      <c r="O12" s="214"/>
      <c r="P12" s="214"/>
      <c r="Q12" s="214"/>
    </row>
    <row r="13" spans="1:19" x14ac:dyDescent="0.2">
      <c r="A13" s="6" t="s">
        <v>94</v>
      </c>
      <c r="B13" s="120">
        <v>0.58457338385000002</v>
      </c>
      <c r="C13" s="120">
        <v>16.52857859905</v>
      </c>
      <c r="D13" s="205">
        <v>6.4770000000000001E-3</v>
      </c>
      <c r="E13" s="120">
        <v>0.53689346299999996</v>
      </c>
      <c r="F13" s="120">
        <v>14.590777818479999</v>
      </c>
      <c r="G13" s="205">
        <v>5.803E-3</v>
      </c>
      <c r="H13" s="120">
        <v>-6.7400000000000001E-4</v>
      </c>
      <c r="I13" s="214"/>
      <c r="J13" s="214"/>
      <c r="K13" s="214"/>
      <c r="L13" s="214"/>
      <c r="M13" s="214"/>
      <c r="N13" s="214"/>
      <c r="O13" s="214"/>
      <c r="P13" s="214"/>
      <c r="Q13" s="214"/>
    </row>
    <row r="14" spans="1:19" x14ac:dyDescent="0.2">
      <c r="B14" s="181"/>
      <c r="C14" s="181"/>
      <c r="D14" s="28"/>
      <c r="E14" s="181"/>
      <c r="F14" s="181"/>
      <c r="G14" s="28"/>
      <c r="H14" s="181"/>
      <c r="I14" s="214"/>
      <c r="J14" s="214"/>
      <c r="K14" s="214"/>
      <c r="L14" s="214"/>
      <c r="M14" s="214"/>
      <c r="N14" s="214"/>
      <c r="O14" s="214"/>
      <c r="P14" s="214"/>
      <c r="Q14" s="214"/>
    </row>
    <row r="15" spans="1:19" x14ac:dyDescent="0.2">
      <c r="B15" s="181"/>
      <c r="C15" s="181"/>
      <c r="D15" s="28"/>
      <c r="E15" s="181"/>
      <c r="F15" s="181"/>
      <c r="G15" s="28"/>
      <c r="H15" s="181"/>
      <c r="I15" s="214"/>
      <c r="J15" s="214"/>
      <c r="K15" s="214"/>
      <c r="L15" s="214"/>
      <c r="M15" s="214"/>
      <c r="N15" s="214"/>
      <c r="O15" s="214"/>
      <c r="P15" s="214"/>
      <c r="Q15" s="214"/>
    </row>
    <row r="16" spans="1:19" x14ac:dyDescent="0.2">
      <c r="B16" s="181"/>
      <c r="C16" s="181"/>
      <c r="D16" s="28"/>
      <c r="E16" s="181"/>
      <c r="F16" s="181"/>
      <c r="G16" s="28"/>
      <c r="H16" s="181"/>
      <c r="I16" s="214"/>
      <c r="J16" s="214"/>
      <c r="K16" s="214"/>
      <c r="L16" s="214"/>
      <c r="M16" s="214"/>
      <c r="N16" s="214"/>
      <c r="O16" s="214"/>
      <c r="P16" s="214"/>
      <c r="Q16" s="214"/>
    </row>
    <row r="17" spans="1:19" x14ac:dyDescent="0.2">
      <c r="B17" s="181"/>
      <c r="C17" s="181"/>
      <c r="D17" s="28"/>
      <c r="E17" s="181"/>
      <c r="F17" s="181"/>
      <c r="G17" s="28"/>
      <c r="H17" s="181"/>
      <c r="I17" s="214"/>
      <c r="J17" s="214"/>
      <c r="K17" s="214"/>
      <c r="L17" s="214"/>
      <c r="M17" s="214"/>
      <c r="N17" s="214"/>
      <c r="O17" s="214"/>
      <c r="P17" s="214"/>
      <c r="Q17" s="214"/>
    </row>
    <row r="18" spans="1:19" x14ac:dyDescent="0.2">
      <c r="B18" s="181"/>
      <c r="C18" s="181"/>
      <c r="D18" s="28"/>
      <c r="E18" s="181"/>
      <c r="F18" s="181"/>
      <c r="G18" s="28"/>
      <c r="H18" s="181"/>
      <c r="I18" s="214"/>
      <c r="J18" s="214"/>
      <c r="K18" s="214"/>
      <c r="L18" s="214"/>
      <c r="M18" s="214"/>
      <c r="N18" s="214"/>
      <c r="O18" s="214"/>
      <c r="P18" s="214"/>
      <c r="Q18" s="214"/>
    </row>
    <row r="19" spans="1:19" x14ac:dyDescent="0.2">
      <c r="B19" s="181"/>
      <c r="C19" s="181"/>
      <c r="D19" s="28"/>
      <c r="E19" s="181"/>
      <c r="F19" s="181"/>
      <c r="G19" s="28"/>
      <c r="H19" s="181"/>
      <c r="I19" s="214"/>
      <c r="J19" s="214"/>
      <c r="K19" s="214"/>
      <c r="L19" s="214"/>
      <c r="M19" s="214"/>
      <c r="N19" s="214"/>
      <c r="O19" s="214"/>
      <c r="P19" s="214"/>
      <c r="Q19" s="214"/>
    </row>
    <row r="20" spans="1:19" x14ac:dyDescent="0.2">
      <c r="B20" s="181"/>
      <c r="C20" s="181"/>
      <c r="D20" s="28"/>
      <c r="E20" s="181"/>
      <c r="F20" s="181"/>
      <c r="G20" s="28"/>
      <c r="H20" s="181"/>
      <c r="I20" s="214"/>
      <c r="J20" s="214"/>
      <c r="K20" s="214"/>
      <c r="L20" s="214"/>
      <c r="M20" s="214"/>
      <c r="N20" s="214"/>
      <c r="O20" s="214"/>
      <c r="P20" s="214"/>
      <c r="Q20" s="214"/>
    </row>
    <row r="21" spans="1:19" x14ac:dyDescent="0.2">
      <c r="B21" s="181"/>
      <c r="C21" s="181"/>
      <c r="D21" s="28"/>
      <c r="E21" s="181"/>
      <c r="F21" s="181"/>
      <c r="G21" s="28"/>
      <c r="H21" s="236" t="str">
        <f>VALVAL</f>
        <v>млрд. одиниць</v>
      </c>
      <c r="I21" s="214"/>
      <c r="J21" s="214"/>
      <c r="K21" s="214"/>
      <c r="L21" s="214"/>
      <c r="M21" s="214"/>
      <c r="N21" s="214"/>
      <c r="O21" s="214"/>
      <c r="P21" s="214"/>
      <c r="Q21" s="214"/>
    </row>
    <row r="22" spans="1:19" x14ac:dyDescent="0.2">
      <c r="A22" s="163"/>
      <c r="B22" s="264">
        <v>44196</v>
      </c>
      <c r="C22" s="265"/>
      <c r="D22" s="266"/>
      <c r="E22" s="264">
        <v>44377</v>
      </c>
      <c r="F22" s="265"/>
      <c r="G22" s="266"/>
      <c r="H22" s="5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</row>
    <row r="23" spans="1:19" s="31" customFormat="1" x14ac:dyDescent="0.2">
      <c r="A23" s="79"/>
      <c r="B23" s="165" t="s">
        <v>157</v>
      </c>
      <c r="C23" s="165" t="s">
        <v>160</v>
      </c>
      <c r="D23" s="245" t="s">
        <v>181</v>
      </c>
      <c r="E23" s="165" t="s">
        <v>157</v>
      </c>
      <c r="F23" s="165" t="s">
        <v>160</v>
      </c>
      <c r="G23" s="245" t="s">
        <v>181</v>
      </c>
      <c r="H23" s="165" t="s">
        <v>62</v>
      </c>
      <c r="I23" s="255"/>
      <c r="J23" s="255"/>
      <c r="K23" s="255"/>
      <c r="L23" s="255"/>
      <c r="M23" s="255"/>
      <c r="N23" s="255"/>
      <c r="O23" s="255"/>
      <c r="P23" s="255"/>
      <c r="Q23" s="255"/>
    </row>
    <row r="24" spans="1:19" s="17" customFormat="1" ht="15" x14ac:dyDescent="0.25">
      <c r="A24" s="256" t="s">
        <v>142</v>
      </c>
      <c r="B24" s="102">
        <f t="shared" ref="B24:G24" si="1">B$25+B$31</f>
        <v>90.253504033989998</v>
      </c>
      <c r="C24" s="102">
        <f t="shared" si="1"/>
        <v>2551.8817251684195</v>
      </c>
      <c r="D24" s="139">
        <f t="shared" si="1"/>
        <v>0.99999899999999997</v>
      </c>
      <c r="E24" s="102">
        <f t="shared" si="1"/>
        <v>92.520304032729996</v>
      </c>
      <c r="F24" s="102">
        <f t="shared" si="1"/>
        <v>2514.3595384780497</v>
      </c>
      <c r="G24" s="139">
        <f t="shared" si="1"/>
        <v>1</v>
      </c>
      <c r="H24" s="97">
        <v>9.9999999999999995E-7</v>
      </c>
      <c r="I24" s="11"/>
      <c r="J24" s="11"/>
      <c r="K24" s="11"/>
      <c r="L24" s="11"/>
      <c r="M24" s="11"/>
      <c r="N24" s="11"/>
      <c r="O24" s="11"/>
      <c r="P24" s="11"/>
      <c r="Q24" s="11"/>
    </row>
    <row r="25" spans="1:19" s="130" customFormat="1" ht="15" x14ac:dyDescent="0.25">
      <c r="A25" s="36" t="s">
        <v>64</v>
      </c>
      <c r="B25" s="174">
        <f t="shared" ref="B25:G25" si="2">SUM(B$26:B$30)</f>
        <v>79.903217077660003</v>
      </c>
      <c r="C25" s="174">
        <f t="shared" si="2"/>
        <v>2259.2315015926197</v>
      </c>
      <c r="D25" s="26">
        <f t="shared" si="2"/>
        <v>0.88531899999999997</v>
      </c>
      <c r="E25" s="174">
        <f t="shared" si="2"/>
        <v>81.866061179889996</v>
      </c>
      <c r="F25" s="174">
        <f t="shared" si="2"/>
        <v>2224.8166384361098</v>
      </c>
      <c r="G25" s="26">
        <f t="shared" si="2"/>
        <v>0.88484399999999996</v>
      </c>
      <c r="H25" s="30">
        <v>-4.75E-4</v>
      </c>
      <c r="I25" s="124"/>
      <c r="J25" s="124"/>
      <c r="K25" s="124"/>
      <c r="L25" s="124"/>
      <c r="M25" s="124"/>
      <c r="N25" s="124"/>
      <c r="O25" s="124"/>
      <c r="P25" s="124"/>
      <c r="Q25" s="124"/>
    </row>
    <row r="26" spans="1:19" s="87" customFormat="1" outlineLevel="1" x14ac:dyDescent="0.2">
      <c r="A26" s="46" t="s">
        <v>112</v>
      </c>
      <c r="B26" s="48">
        <v>30.95239057022</v>
      </c>
      <c r="C26" s="48">
        <v>875.16646241673004</v>
      </c>
      <c r="D26" s="146">
        <v>0.342949</v>
      </c>
      <c r="E26" s="48">
        <v>31.753843795550001</v>
      </c>
      <c r="F26" s="48">
        <v>862.95198514101003</v>
      </c>
      <c r="G26" s="146">
        <v>0.34320899999999999</v>
      </c>
      <c r="H26" s="48">
        <v>2.5999999999999998E-4</v>
      </c>
      <c r="I26" s="73"/>
      <c r="J26" s="73"/>
      <c r="K26" s="73"/>
      <c r="L26" s="73"/>
      <c r="M26" s="73"/>
      <c r="N26" s="73"/>
      <c r="O26" s="73"/>
      <c r="P26" s="73"/>
      <c r="Q26" s="73"/>
    </row>
    <row r="27" spans="1:19" outlineLevel="1" x14ac:dyDescent="0.2">
      <c r="A27" s="230" t="s">
        <v>3</v>
      </c>
      <c r="B27" s="120">
        <v>11.84896423699</v>
      </c>
      <c r="C27" s="120">
        <v>335.02472421484998</v>
      </c>
      <c r="D27" s="205">
        <v>0.13128500000000001</v>
      </c>
      <c r="E27" s="120">
        <v>11.36941462842</v>
      </c>
      <c r="F27" s="120">
        <v>308.97862276643002</v>
      </c>
      <c r="G27" s="205">
        <v>0.122886</v>
      </c>
      <c r="H27" s="120">
        <v>-8.3999999999999995E-3</v>
      </c>
      <c r="I27" s="214"/>
      <c r="J27" s="214"/>
      <c r="K27" s="214"/>
      <c r="L27" s="214"/>
      <c r="M27" s="214"/>
      <c r="N27" s="214"/>
      <c r="O27" s="214"/>
      <c r="P27" s="214"/>
      <c r="Q27" s="214"/>
    </row>
    <row r="28" spans="1:19" outlineLevel="1" x14ac:dyDescent="0.2">
      <c r="A28" s="230" t="s">
        <v>15</v>
      </c>
      <c r="B28" s="120">
        <v>5.9975191700100003</v>
      </c>
      <c r="C28" s="120">
        <v>169.57745552429</v>
      </c>
      <c r="D28" s="205">
        <v>6.6451999999999997E-2</v>
      </c>
      <c r="E28" s="120">
        <v>5.7122466315800002</v>
      </c>
      <c r="F28" s="120">
        <v>155.23772813373</v>
      </c>
      <c r="G28" s="205">
        <v>6.1740000000000003E-2</v>
      </c>
      <c r="H28" s="120">
        <v>-4.7109999999999999E-3</v>
      </c>
      <c r="I28" s="214"/>
      <c r="J28" s="214"/>
      <c r="K28" s="214"/>
      <c r="L28" s="214"/>
      <c r="M28" s="214"/>
      <c r="N28" s="214"/>
      <c r="O28" s="214"/>
      <c r="P28" s="214"/>
      <c r="Q28" s="214"/>
    </row>
    <row r="29" spans="1:19" outlineLevel="1" x14ac:dyDescent="0.2">
      <c r="A29" s="230" t="s">
        <v>16</v>
      </c>
      <c r="B29" s="120">
        <v>30.519769716590002</v>
      </c>
      <c r="C29" s="120">
        <v>862.93428083770004</v>
      </c>
      <c r="D29" s="205">
        <v>0.33815600000000001</v>
      </c>
      <c r="E29" s="120">
        <v>32.493662661339997</v>
      </c>
      <c r="F29" s="120">
        <v>883.05752457645997</v>
      </c>
      <c r="G29" s="205">
        <v>0.35120600000000002</v>
      </c>
      <c r="H29" s="120">
        <v>1.3050000000000001E-2</v>
      </c>
      <c r="I29" s="214"/>
      <c r="J29" s="214"/>
      <c r="K29" s="214"/>
      <c r="L29" s="214"/>
      <c r="M29" s="214"/>
      <c r="N29" s="214"/>
      <c r="O29" s="214"/>
      <c r="P29" s="214"/>
      <c r="Q29" s="214"/>
    </row>
    <row r="30" spans="1:19" outlineLevel="1" x14ac:dyDescent="0.2">
      <c r="A30" s="230" t="s">
        <v>94</v>
      </c>
      <c r="B30" s="120">
        <v>0.58457338385000002</v>
      </c>
      <c r="C30" s="120">
        <v>16.52857859905</v>
      </c>
      <c r="D30" s="205">
        <v>6.4770000000000001E-3</v>
      </c>
      <c r="E30" s="120">
        <v>0.53689346299999996</v>
      </c>
      <c r="F30" s="120">
        <v>14.590777818479999</v>
      </c>
      <c r="G30" s="205">
        <v>5.803E-3</v>
      </c>
      <c r="H30" s="120">
        <v>-6.7400000000000001E-4</v>
      </c>
      <c r="I30" s="214"/>
      <c r="J30" s="214"/>
      <c r="K30" s="214"/>
      <c r="L30" s="214"/>
      <c r="M30" s="214"/>
      <c r="N30" s="214"/>
      <c r="O30" s="214"/>
      <c r="P30" s="214"/>
      <c r="Q30" s="214"/>
    </row>
    <row r="31" spans="1:19" ht="15" x14ac:dyDescent="0.25">
      <c r="A31" s="247" t="s">
        <v>14</v>
      </c>
      <c r="B31" s="105">
        <f t="shared" ref="B31:G31" si="3">SUM(B$32:B$35)</f>
        <v>10.350286956329999</v>
      </c>
      <c r="C31" s="105">
        <f t="shared" si="3"/>
        <v>292.6502235758</v>
      </c>
      <c r="D31" s="188">
        <f t="shared" si="3"/>
        <v>0.11468</v>
      </c>
      <c r="E31" s="105">
        <f t="shared" si="3"/>
        <v>10.65424285284</v>
      </c>
      <c r="F31" s="105">
        <f t="shared" si="3"/>
        <v>289.54290004194002</v>
      </c>
      <c r="G31" s="188">
        <f t="shared" si="3"/>
        <v>0.11515599999999998</v>
      </c>
      <c r="H31" s="105">
        <v>4.7600000000000002E-4</v>
      </c>
      <c r="I31" s="214"/>
      <c r="J31" s="214"/>
      <c r="K31" s="214"/>
      <c r="L31" s="214"/>
      <c r="M31" s="214"/>
      <c r="N31" s="214"/>
      <c r="O31" s="214"/>
      <c r="P31" s="214"/>
      <c r="Q31" s="214"/>
    </row>
    <row r="32" spans="1:19" s="236" customFormat="1" outlineLevel="1" x14ac:dyDescent="0.2">
      <c r="A32" s="22" t="s">
        <v>112</v>
      </c>
      <c r="B32" s="48">
        <v>1.67927065171</v>
      </c>
      <c r="C32" s="48">
        <v>47.480705968839999</v>
      </c>
      <c r="D32" s="146">
        <v>1.8606000000000001E-2</v>
      </c>
      <c r="E32" s="48">
        <v>2.2991974013299998</v>
      </c>
      <c r="F32" s="48">
        <v>62.483678337770002</v>
      </c>
      <c r="G32" s="146">
        <v>2.4851000000000002E-2</v>
      </c>
      <c r="H32" s="48">
        <v>6.2449999999999997E-3</v>
      </c>
    </row>
    <row r="33" spans="1:17" outlineLevel="1" x14ac:dyDescent="0.2">
      <c r="A33" s="230" t="s">
        <v>3</v>
      </c>
      <c r="B33" s="120">
        <v>0.73557092570000004</v>
      </c>
      <c r="C33" s="120">
        <v>20.797973695980001</v>
      </c>
      <c r="D33" s="205">
        <v>8.1499999999999993E-3</v>
      </c>
      <c r="E33" s="120">
        <v>0.69395726507</v>
      </c>
      <c r="F33" s="120">
        <v>18.85919082262</v>
      </c>
      <c r="G33" s="205">
        <v>7.5009999999999999E-3</v>
      </c>
      <c r="H33" s="120">
        <v>-6.4899999999999995E-4</v>
      </c>
      <c r="I33" s="214"/>
      <c r="J33" s="214"/>
      <c r="K33" s="214"/>
      <c r="L33" s="214"/>
      <c r="M33" s="214"/>
      <c r="N33" s="214"/>
      <c r="O33" s="214"/>
      <c r="P33" s="214"/>
      <c r="Q33" s="214"/>
    </row>
    <row r="34" spans="1:17" outlineLevel="1" x14ac:dyDescent="0.2">
      <c r="A34" s="230" t="s">
        <v>15</v>
      </c>
      <c r="B34" s="120">
        <v>6.8269002812500004</v>
      </c>
      <c r="C34" s="120">
        <v>193.02787469225001</v>
      </c>
      <c r="D34" s="205">
        <v>7.5641E-2</v>
      </c>
      <c r="E34" s="120">
        <v>6.34175008351</v>
      </c>
      <c r="F34" s="120">
        <v>172.34530279443001</v>
      </c>
      <c r="G34" s="205">
        <v>6.8543999999999994E-2</v>
      </c>
      <c r="H34" s="120">
        <v>-7.097E-3</v>
      </c>
      <c r="I34" s="214"/>
      <c r="J34" s="214"/>
      <c r="K34" s="214"/>
      <c r="L34" s="214"/>
      <c r="M34" s="214"/>
      <c r="N34" s="214"/>
      <c r="O34" s="214"/>
      <c r="P34" s="214"/>
      <c r="Q34" s="214"/>
    </row>
    <row r="35" spans="1:17" outlineLevel="1" x14ac:dyDescent="0.2">
      <c r="A35" s="230" t="s">
        <v>16</v>
      </c>
      <c r="B35" s="120">
        <v>1.10854509767</v>
      </c>
      <c r="C35" s="120">
        <v>31.34366921873</v>
      </c>
      <c r="D35" s="205">
        <v>1.2283000000000001E-2</v>
      </c>
      <c r="E35" s="120">
        <v>1.31933810293</v>
      </c>
      <c r="F35" s="120">
        <v>35.854728087120002</v>
      </c>
      <c r="G35" s="205">
        <v>1.426E-2</v>
      </c>
      <c r="H35" s="120">
        <v>1.977E-3</v>
      </c>
      <c r="I35" s="214"/>
      <c r="J35" s="214"/>
      <c r="K35" s="214"/>
      <c r="L35" s="214"/>
      <c r="M35" s="214"/>
      <c r="N35" s="214"/>
      <c r="O35" s="214"/>
      <c r="P35" s="214"/>
      <c r="Q35" s="214"/>
    </row>
    <row r="36" spans="1:17" x14ac:dyDescent="0.2">
      <c r="B36" s="181"/>
      <c r="C36" s="181"/>
      <c r="D36" s="28"/>
      <c r="E36" s="181"/>
      <c r="F36" s="181"/>
      <c r="G36" s="28"/>
      <c r="H36" s="181"/>
      <c r="I36" s="214"/>
      <c r="J36" s="214"/>
      <c r="K36" s="214"/>
      <c r="L36" s="214"/>
      <c r="M36" s="214"/>
      <c r="N36" s="214"/>
      <c r="O36" s="214"/>
      <c r="P36" s="214"/>
      <c r="Q36" s="214"/>
    </row>
    <row r="37" spans="1:17" x14ac:dyDescent="0.2">
      <c r="B37" s="181"/>
      <c r="C37" s="181"/>
      <c r="D37" s="28"/>
      <c r="E37" s="181"/>
      <c r="F37" s="181"/>
      <c r="G37" s="28"/>
      <c r="H37" s="181"/>
      <c r="I37" s="214"/>
      <c r="J37" s="214"/>
      <c r="K37" s="214"/>
      <c r="L37" s="214"/>
      <c r="M37" s="214"/>
      <c r="N37" s="214"/>
      <c r="O37" s="214"/>
      <c r="P37" s="214"/>
      <c r="Q37" s="214"/>
    </row>
    <row r="38" spans="1:17" x14ac:dyDescent="0.2">
      <c r="B38" s="181"/>
      <c r="C38" s="181"/>
      <c r="D38" s="28"/>
      <c r="E38" s="181"/>
      <c r="F38" s="181"/>
      <c r="G38" s="28"/>
      <c r="H38" s="181"/>
      <c r="I38" s="214"/>
      <c r="J38" s="214"/>
      <c r="K38" s="214"/>
      <c r="L38" s="214"/>
      <c r="M38" s="214"/>
      <c r="N38" s="214"/>
      <c r="O38" s="214"/>
      <c r="P38" s="214"/>
      <c r="Q38" s="214"/>
    </row>
    <row r="39" spans="1:17" x14ac:dyDescent="0.2">
      <c r="B39" s="181"/>
      <c r="C39" s="181"/>
      <c r="D39" s="28"/>
      <c r="E39" s="181"/>
      <c r="F39" s="181"/>
      <c r="G39" s="28"/>
      <c r="H39" s="181"/>
      <c r="I39" s="214"/>
      <c r="J39" s="214"/>
      <c r="K39" s="214"/>
      <c r="L39" s="214"/>
      <c r="M39" s="214"/>
      <c r="N39" s="214"/>
      <c r="O39" s="214"/>
      <c r="P39" s="214"/>
      <c r="Q39" s="214"/>
    </row>
    <row r="40" spans="1:17" x14ac:dyDescent="0.2">
      <c r="B40" s="181"/>
      <c r="C40" s="181"/>
      <c r="D40" s="28"/>
      <c r="E40" s="181"/>
      <c r="F40" s="181"/>
      <c r="G40" s="28"/>
      <c r="H40" s="181"/>
      <c r="I40" s="214"/>
      <c r="J40" s="214"/>
      <c r="K40" s="214"/>
      <c r="L40" s="214"/>
      <c r="M40" s="214"/>
      <c r="N40" s="214"/>
      <c r="O40" s="214"/>
      <c r="P40" s="214"/>
      <c r="Q40" s="214"/>
    </row>
    <row r="41" spans="1:17" x14ac:dyDescent="0.2">
      <c r="B41" s="181"/>
      <c r="C41" s="181"/>
      <c r="D41" s="28"/>
      <c r="E41" s="181"/>
      <c r="F41" s="181"/>
      <c r="G41" s="28"/>
      <c r="H41" s="181"/>
      <c r="I41" s="214"/>
      <c r="J41" s="214"/>
      <c r="K41" s="214"/>
      <c r="L41" s="214"/>
      <c r="M41" s="214"/>
      <c r="N41" s="214"/>
      <c r="O41" s="214"/>
      <c r="P41" s="214"/>
      <c r="Q41" s="214"/>
    </row>
    <row r="42" spans="1:17" x14ac:dyDescent="0.2">
      <c r="B42" s="181"/>
      <c r="C42" s="181"/>
      <c r="D42" s="28"/>
      <c r="E42" s="181"/>
      <c r="F42" s="181"/>
      <c r="G42" s="28"/>
      <c r="H42" s="181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1:17" x14ac:dyDescent="0.2">
      <c r="B43" s="181"/>
      <c r="C43" s="181"/>
      <c r="D43" s="28"/>
      <c r="E43" s="181"/>
      <c r="F43" s="181"/>
      <c r="G43" s="28"/>
      <c r="H43" s="181"/>
      <c r="I43" s="214"/>
      <c r="J43" s="214"/>
      <c r="K43" s="214"/>
      <c r="L43" s="214"/>
      <c r="M43" s="214"/>
      <c r="N43" s="214"/>
      <c r="O43" s="214"/>
      <c r="P43" s="214"/>
      <c r="Q43" s="214"/>
    </row>
    <row r="44" spans="1:17" x14ac:dyDescent="0.2">
      <c r="B44" s="181"/>
      <c r="C44" s="181"/>
      <c r="D44" s="28"/>
      <c r="E44" s="181"/>
      <c r="F44" s="181"/>
      <c r="G44" s="28"/>
      <c r="H44" s="181"/>
      <c r="I44" s="214"/>
      <c r="J44" s="214"/>
      <c r="K44" s="214"/>
      <c r="L44" s="214"/>
      <c r="M44" s="214"/>
      <c r="N44" s="214"/>
      <c r="O44" s="214"/>
      <c r="P44" s="214"/>
      <c r="Q44" s="214"/>
    </row>
    <row r="45" spans="1:17" x14ac:dyDescent="0.2">
      <c r="B45" s="181"/>
      <c r="C45" s="181"/>
      <c r="D45" s="28"/>
      <c r="E45" s="181"/>
      <c r="F45" s="181"/>
      <c r="G45" s="28"/>
      <c r="H45" s="181"/>
      <c r="I45" s="214"/>
      <c r="J45" s="214"/>
      <c r="K45" s="214"/>
      <c r="L45" s="214"/>
      <c r="M45" s="214"/>
      <c r="N45" s="214"/>
      <c r="O45" s="214"/>
      <c r="P45" s="214"/>
      <c r="Q45" s="214"/>
    </row>
    <row r="46" spans="1:17" x14ac:dyDescent="0.2">
      <c r="B46" s="181"/>
      <c r="C46" s="181"/>
      <c r="D46" s="28"/>
      <c r="E46" s="181"/>
      <c r="F46" s="181"/>
      <c r="G46" s="28"/>
      <c r="H46" s="181"/>
      <c r="I46" s="214"/>
      <c r="J46" s="214"/>
      <c r="K46" s="214"/>
      <c r="L46" s="214"/>
      <c r="M46" s="214"/>
      <c r="N46" s="214"/>
      <c r="O46" s="214"/>
      <c r="P46" s="214"/>
      <c r="Q46" s="214"/>
    </row>
    <row r="47" spans="1:17" x14ac:dyDescent="0.2">
      <c r="B47" s="181"/>
      <c r="C47" s="181"/>
      <c r="D47" s="28"/>
      <c r="E47" s="181"/>
      <c r="F47" s="181"/>
      <c r="G47" s="28"/>
      <c r="H47" s="181"/>
      <c r="I47" s="214"/>
      <c r="J47" s="214"/>
      <c r="K47" s="214"/>
      <c r="L47" s="214"/>
      <c r="M47" s="214"/>
      <c r="N47" s="214"/>
      <c r="O47" s="214"/>
      <c r="P47" s="214"/>
      <c r="Q47" s="214"/>
    </row>
    <row r="48" spans="1:17" x14ac:dyDescent="0.2">
      <c r="B48" s="181"/>
      <c r="C48" s="181"/>
      <c r="D48" s="28"/>
      <c r="E48" s="181"/>
      <c r="F48" s="181"/>
      <c r="G48" s="28"/>
      <c r="H48" s="181"/>
      <c r="I48" s="214"/>
      <c r="J48" s="214"/>
      <c r="K48" s="214"/>
      <c r="L48" s="214"/>
      <c r="M48" s="214"/>
      <c r="N48" s="214"/>
      <c r="O48" s="214"/>
      <c r="P48" s="214"/>
      <c r="Q48" s="214"/>
    </row>
    <row r="49" spans="2:17" x14ac:dyDescent="0.2">
      <c r="B49" s="181"/>
      <c r="C49" s="181"/>
      <c r="D49" s="28"/>
      <c r="E49" s="181"/>
      <c r="F49" s="181"/>
      <c r="G49" s="28"/>
      <c r="H49" s="181"/>
      <c r="I49" s="214"/>
      <c r="J49" s="214"/>
      <c r="K49" s="214"/>
      <c r="L49" s="214"/>
      <c r="M49" s="214"/>
      <c r="N49" s="214"/>
      <c r="O49" s="214"/>
      <c r="P49" s="214"/>
      <c r="Q49" s="214"/>
    </row>
    <row r="50" spans="2:17" x14ac:dyDescent="0.2">
      <c r="B50" s="181"/>
      <c r="C50" s="181"/>
      <c r="D50" s="28"/>
      <c r="E50" s="181"/>
      <c r="F50" s="181"/>
      <c r="G50" s="28"/>
      <c r="H50" s="181"/>
      <c r="I50" s="214"/>
      <c r="J50" s="214"/>
      <c r="K50" s="214"/>
      <c r="L50" s="214"/>
      <c r="M50" s="214"/>
      <c r="N50" s="214"/>
      <c r="O50" s="214"/>
      <c r="P50" s="214"/>
      <c r="Q50" s="214"/>
    </row>
    <row r="51" spans="2:17" x14ac:dyDescent="0.2">
      <c r="B51" s="181"/>
      <c r="C51" s="181"/>
      <c r="D51" s="28"/>
      <c r="E51" s="181"/>
      <c r="F51" s="181"/>
      <c r="G51" s="28"/>
      <c r="H51" s="181"/>
      <c r="I51" s="214"/>
      <c r="J51" s="214"/>
      <c r="K51" s="214"/>
      <c r="L51" s="214"/>
      <c r="M51" s="214"/>
      <c r="N51" s="214"/>
      <c r="O51" s="214"/>
      <c r="P51" s="214"/>
      <c r="Q51" s="214"/>
    </row>
    <row r="52" spans="2:17" x14ac:dyDescent="0.2">
      <c r="B52" s="181"/>
      <c r="C52" s="181"/>
      <c r="D52" s="28"/>
      <c r="E52" s="181"/>
      <c r="F52" s="181"/>
      <c r="G52" s="28"/>
      <c r="H52" s="181"/>
      <c r="I52" s="214"/>
      <c r="J52" s="214"/>
      <c r="K52" s="214"/>
      <c r="L52" s="214"/>
      <c r="M52" s="214"/>
      <c r="N52" s="214"/>
      <c r="O52" s="214"/>
      <c r="P52" s="214"/>
      <c r="Q52" s="214"/>
    </row>
    <row r="53" spans="2:17" x14ac:dyDescent="0.2">
      <c r="B53" s="181"/>
      <c r="C53" s="181"/>
      <c r="D53" s="28"/>
      <c r="E53" s="181"/>
      <c r="F53" s="181"/>
      <c r="G53" s="28"/>
      <c r="H53" s="181"/>
      <c r="I53" s="214"/>
      <c r="J53" s="214"/>
      <c r="K53" s="214"/>
      <c r="L53" s="214"/>
      <c r="M53" s="214"/>
      <c r="N53" s="214"/>
      <c r="O53" s="214"/>
      <c r="P53" s="214"/>
      <c r="Q53" s="214"/>
    </row>
    <row r="54" spans="2:17" x14ac:dyDescent="0.2">
      <c r="B54" s="181"/>
      <c r="C54" s="181"/>
      <c r="D54" s="28"/>
      <c r="E54" s="181"/>
      <c r="F54" s="181"/>
      <c r="G54" s="28"/>
      <c r="H54" s="181"/>
      <c r="I54" s="214"/>
      <c r="J54" s="214"/>
      <c r="K54" s="214"/>
      <c r="L54" s="214"/>
      <c r="M54" s="214"/>
      <c r="N54" s="214"/>
      <c r="O54" s="214"/>
      <c r="P54" s="214"/>
      <c r="Q54" s="214"/>
    </row>
    <row r="55" spans="2:17" x14ac:dyDescent="0.2">
      <c r="B55" s="181"/>
      <c r="C55" s="181"/>
      <c r="D55" s="28"/>
      <c r="E55" s="181"/>
      <c r="F55" s="181"/>
      <c r="G55" s="28"/>
      <c r="H55" s="181"/>
      <c r="I55" s="214"/>
      <c r="J55" s="214"/>
      <c r="K55" s="214"/>
      <c r="L55" s="214"/>
      <c r="M55" s="214"/>
      <c r="N55" s="214"/>
      <c r="O55" s="214"/>
      <c r="P55" s="214"/>
      <c r="Q55" s="214"/>
    </row>
    <row r="56" spans="2:17" x14ac:dyDescent="0.2">
      <c r="B56" s="181"/>
      <c r="C56" s="181"/>
      <c r="D56" s="28"/>
      <c r="E56" s="181"/>
      <c r="F56" s="181"/>
      <c r="G56" s="28"/>
      <c r="H56" s="181"/>
      <c r="I56" s="214"/>
      <c r="J56" s="214"/>
      <c r="K56" s="214"/>
      <c r="L56" s="214"/>
      <c r="M56" s="214"/>
      <c r="N56" s="214"/>
      <c r="O56" s="214"/>
      <c r="P56" s="214"/>
      <c r="Q56" s="214"/>
    </row>
    <row r="57" spans="2:17" x14ac:dyDescent="0.2">
      <c r="B57" s="181"/>
      <c r="C57" s="181"/>
      <c r="D57" s="28"/>
      <c r="E57" s="181"/>
      <c r="F57" s="181"/>
      <c r="G57" s="28"/>
      <c r="H57" s="181"/>
      <c r="I57" s="214"/>
      <c r="J57" s="214"/>
      <c r="K57" s="214"/>
      <c r="L57" s="214"/>
      <c r="M57" s="214"/>
      <c r="N57" s="214"/>
      <c r="O57" s="214"/>
      <c r="P57" s="214"/>
      <c r="Q57" s="214"/>
    </row>
    <row r="58" spans="2:17" x14ac:dyDescent="0.2">
      <c r="B58" s="181"/>
      <c r="C58" s="181"/>
      <c r="D58" s="28"/>
      <c r="E58" s="181"/>
      <c r="F58" s="181"/>
      <c r="G58" s="28"/>
      <c r="H58" s="181"/>
      <c r="I58" s="214"/>
      <c r="J58" s="214"/>
      <c r="K58" s="214"/>
      <c r="L58" s="214"/>
      <c r="M58" s="214"/>
      <c r="N58" s="214"/>
      <c r="O58" s="214"/>
      <c r="P58" s="214"/>
      <c r="Q58" s="214"/>
    </row>
    <row r="59" spans="2:17" x14ac:dyDescent="0.2">
      <c r="B59" s="181"/>
      <c r="C59" s="181"/>
      <c r="D59" s="28"/>
      <c r="E59" s="181"/>
      <c r="F59" s="181"/>
      <c r="G59" s="28"/>
      <c r="H59" s="181"/>
      <c r="I59" s="214"/>
      <c r="J59" s="214"/>
      <c r="K59" s="214"/>
      <c r="L59" s="214"/>
      <c r="M59" s="214"/>
      <c r="N59" s="214"/>
      <c r="O59" s="214"/>
      <c r="P59" s="214"/>
      <c r="Q59" s="214"/>
    </row>
    <row r="60" spans="2:17" x14ac:dyDescent="0.2">
      <c r="B60" s="181"/>
      <c r="C60" s="181"/>
      <c r="D60" s="28"/>
      <c r="E60" s="181"/>
      <c r="F60" s="181"/>
      <c r="G60" s="28"/>
      <c r="H60" s="181"/>
      <c r="I60" s="214"/>
      <c r="J60" s="214"/>
      <c r="K60" s="214"/>
      <c r="L60" s="214"/>
      <c r="M60" s="214"/>
      <c r="N60" s="214"/>
      <c r="O60" s="214"/>
      <c r="P60" s="214"/>
      <c r="Q60" s="214"/>
    </row>
    <row r="61" spans="2:17" x14ac:dyDescent="0.2">
      <c r="B61" s="181"/>
      <c r="C61" s="181"/>
      <c r="D61" s="28"/>
      <c r="E61" s="181"/>
      <c r="F61" s="181"/>
      <c r="G61" s="28"/>
      <c r="H61" s="181"/>
      <c r="I61" s="214"/>
      <c r="J61" s="214"/>
      <c r="K61" s="214"/>
      <c r="L61" s="214"/>
      <c r="M61" s="214"/>
      <c r="N61" s="214"/>
      <c r="O61" s="214"/>
      <c r="P61" s="214"/>
      <c r="Q61" s="214"/>
    </row>
    <row r="62" spans="2:17" x14ac:dyDescent="0.2">
      <c r="B62" s="181"/>
      <c r="C62" s="181"/>
      <c r="D62" s="28"/>
      <c r="E62" s="181"/>
      <c r="F62" s="181"/>
      <c r="G62" s="28"/>
      <c r="H62" s="181"/>
      <c r="I62" s="214"/>
      <c r="J62" s="214"/>
      <c r="K62" s="214"/>
      <c r="L62" s="214"/>
      <c r="M62" s="214"/>
      <c r="N62" s="214"/>
      <c r="O62" s="214"/>
      <c r="P62" s="214"/>
      <c r="Q62" s="214"/>
    </row>
    <row r="63" spans="2:17" x14ac:dyDescent="0.2">
      <c r="B63" s="181"/>
      <c r="C63" s="181"/>
      <c r="D63" s="28"/>
      <c r="E63" s="181"/>
      <c r="F63" s="181"/>
      <c r="G63" s="28"/>
      <c r="H63" s="181"/>
      <c r="I63" s="214"/>
      <c r="J63" s="214"/>
      <c r="K63" s="214"/>
      <c r="L63" s="214"/>
      <c r="M63" s="214"/>
      <c r="N63" s="214"/>
      <c r="O63" s="214"/>
      <c r="P63" s="214"/>
      <c r="Q63" s="214"/>
    </row>
    <row r="64" spans="2:17" x14ac:dyDescent="0.2">
      <c r="B64" s="181"/>
      <c r="C64" s="181"/>
      <c r="D64" s="28"/>
      <c r="E64" s="181"/>
      <c r="F64" s="181"/>
      <c r="G64" s="28"/>
      <c r="H64" s="181"/>
      <c r="I64" s="214"/>
      <c r="J64" s="214"/>
      <c r="K64" s="214"/>
      <c r="L64" s="214"/>
      <c r="M64" s="214"/>
      <c r="N64" s="214"/>
      <c r="O64" s="214"/>
      <c r="P64" s="214"/>
      <c r="Q64" s="214"/>
    </row>
    <row r="65" spans="2:17" x14ac:dyDescent="0.2">
      <c r="B65" s="181"/>
      <c r="C65" s="181"/>
      <c r="D65" s="28"/>
      <c r="E65" s="181"/>
      <c r="F65" s="181"/>
      <c r="G65" s="28"/>
      <c r="H65" s="181"/>
      <c r="I65" s="214"/>
      <c r="J65" s="214"/>
      <c r="K65" s="214"/>
      <c r="L65" s="214"/>
      <c r="M65" s="214"/>
      <c r="N65" s="214"/>
      <c r="O65" s="214"/>
      <c r="P65" s="214"/>
      <c r="Q65" s="214"/>
    </row>
    <row r="66" spans="2:17" x14ac:dyDescent="0.2">
      <c r="B66" s="181"/>
      <c r="C66" s="181"/>
      <c r="D66" s="28"/>
      <c r="E66" s="181"/>
      <c r="F66" s="181"/>
      <c r="G66" s="28"/>
      <c r="H66" s="181"/>
      <c r="I66" s="214"/>
      <c r="J66" s="214"/>
      <c r="K66" s="214"/>
      <c r="L66" s="214"/>
      <c r="M66" s="214"/>
      <c r="N66" s="214"/>
      <c r="O66" s="214"/>
      <c r="P66" s="214"/>
      <c r="Q66" s="214"/>
    </row>
    <row r="67" spans="2:17" x14ac:dyDescent="0.2">
      <c r="B67" s="181"/>
      <c r="C67" s="181"/>
      <c r="D67" s="28"/>
      <c r="E67" s="181"/>
      <c r="F67" s="181"/>
      <c r="G67" s="28"/>
      <c r="H67" s="181"/>
      <c r="I67" s="214"/>
      <c r="J67" s="214"/>
      <c r="K67" s="214"/>
      <c r="L67" s="214"/>
      <c r="M67" s="214"/>
      <c r="N67" s="214"/>
      <c r="O67" s="214"/>
      <c r="P67" s="214"/>
      <c r="Q67" s="214"/>
    </row>
    <row r="68" spans="2:17" x14ac:dyDescent="0.2">
      <c r="B68" s="181"/>
      <c r="C68" s="181"/>
      <c r="D68" s="28"/>
      <c r="E68" s="181"/>
      <c r="F68" s="181"/>
      <c r="G68" s="28"/>
      <c r="H68" s="181"/>
      <c r="I68" s="214"/>
      <c r="J68" s="214"/>
      <c r="K68" s="214"/>
      <c r="L68" s="214"/>
      <c r="M68" s="214"/>
      <c r="N68" s="214"/>
      <c r="O68" s="214"/>
      <c r="P68" s="214"/>
      <c r="Q68" s="214"/>
    </row>
    <row r="69" spans="2:17" x14ac:dyDescent="0.2">
      <c r="B69" s="181"/>
      <c r="C69" s="181"/>
      <c r="D69" s="28"/>
      <c r="E69" s="181"/>
      <c r="F69" s="181"/>
      <c r="G69" s="28"/>
      <c r="H69" s="181"/>
      <c r="I69" s="214"/>
      <c r="J69" s="214"/>
      <c r="K69" s="214"/>
      <c r="L69" s="214"/>
      <c r="M69" s="214"/>
      <c r="N69" s="214"/>
      <c r="O69" s="214"/>
      <c r="P69" s="214"/>
      <c r="Q69" s="214"/>
    </row>
    <row r="70" spans="2:17" x14ac:dyDescent="0.2">
      <c r="B70" s="181"/>
      <c r="C70" s="181"/>
      <c r="D70" s="28"/>
      <c r="E70" s="181"/>
      <c r="F70" s="181"/>
      <c r="G70" s="28"/>
      <c r="H70" s="181"/>
      <c r="I70" s="214"/>
      <c r="J70" s="214"/>
      <c r="K70" s="214"/>
      <c r="L70" s="214"/>
      <c r="M70" s="214"/>
      <c r="N70" s="214"/>
      <c r="O70" s="214"/>
      <c r="P70" s="214"/>
      <c r="Q70" s="214"/>
    </row>
    <row r="71" spans="2:17" x14ac:dyDescent="0.2">
      <c r="B71" s="181"/>
      <c r="C71" s="181"/>
      <c r="D71" s="28"/>
      <c r="E71" s="181"/>
      <c r="F71" s="181"/>
      <c r="G71" s="28"/>
      <c r="H71" s="181"/>
      <c r="I71" s="214"/>
      <c r="J71" s="214"/>
      <c r="K71" s="214"/>
      <c r="L71" s="214"/>
      <c r="M71" s="214"/>
      <c r="N71" s="214"/>
      <c r="O71" s="214"/>
      <c r="P71" s="214"/>
      <c r="Q71" s="214"/>
    </row>
    <row r="72" spans="2:17" x14ac:dyDescent="0.2">
      <c r="B72" s="181"/>
      <c r="C72" s="181"/>
      <c r="D72" s="28"/>
      <c r="E72" s="181"/>
      <c r="F72" s="181"/>
      <c r="G72" s="28"/>
      <c r="H72" s="181"/>
      <c r="I72" s="214"/>
      <c r="J72" s="214"/>
      <c r="K72" s="214"/>
      <c r="L72" s="214"/>
      <c r="M72" s="214"/>
      <c r="N72" s="214"/>
      <c r="O72" s="214"/>
      <c r="P72" s="214"/>
      <c r="Q72" s="214"/>
    </row>
    <row r="73" spans="2:17" x14ac:dyDescent="0.2">
      <c r="B73" s="181"/>
      <c r="C73" s="181"/>
      <c r="D73" s="28"/>
      <c r="E73" s="181"/>
      <c r="F73" s="181"/>
      <c r="G73" s="28"/>
      <c r="H73" s="181"/>
      <c r="I73" s="214"/>
      <c r="J73" s="214"/>
      <c r="K73" s="214"/>
      <c r="L73" s="214"/>
      <c r="M73" s="214"/>
      <c r="N73" s="214"/>
      <c r="O73" s="214"/>
      <c r="P73" s="214"/>
      <c r="Q73" s="214"/>
    </row>
    <row r="74" spans="2:17" x14ac:dyDescent="0.2">
      <c r="B74" s="181"/>
      <c r="C74" s="181"/>
      <c r="D74" s="28"/>
      <c r="E74" s="181"/>
      <c r="F74" s="181"/>
      <c r="G74" s="28"/>
      <c r="H74" s="181"/>
      <c r="I74" s="214"/>
      <c r="J74" s="214"/>
      <c r="K74" s="214"/>
      <c r="L74" s="214"/>
      <c r="M74" s="214"/>
      <c r="N74" s="214"/>
      <c r="O74" s="214"/>
      <c r="P74" s="214"/>
      <c r="Q74" s="214"/>
    </row>
    <row r="75" spans="2:17" x14ac:dyDescent="0.2">
      <c r="B75" s="181"/>
      <c r="C75" s="181"/>
      <c r="D75" s="28"/>
      <c r="E75" s="181"/>
      <c r="F75" s="181"/>
      <c r="G75" s="28"/>
      <c r="H75" s="181"/>
      <c r="I75" s="214"/>
      <c r="J75" s="214"/>
      <c r="K75" s="214"/>
      <c r="L75" s="214"/>
      <c r="M75" s="214"/>
      <c r="N75" s="214"/>
      <c r="O75" s="214"/>
      <c r="P75" s="214"/>
      <c r="Q75" s="214"/>
    </row>
    <row r="76" spans="2:17" x14ac:dyDescent="0.2">
      <c r="B76" s="181"/>
      <c r="C76" s="181"/>
      <c r="D76" s="28"/>
      <c r="E76" s="181"/>
      <c r="F76" s="181"/>
      <c r="G76" s="28"/>
      <c r="H76" s="181"/>
      <c r="I76" s="214"/>
      <c r="J76" s="214"/>
      <c r="K76" s="214"/>
      <c r="L76" s="214"/>
      <c r="M76" s="214"/>
      <c r="N76" s="214"/>
      <c r="O76" s="214"/>
      <c r="P76" s="214"/>
      <c r="Q76" s="214"/>
    </row>
    <row r="77" spans="2:17" x14ac:dyDescent="0.2">
      <c r="B77" s="181"/>
      <c r="C77" s="181"/>
      <c r="D77" s="28"/>
      <c r="E77" s="181"/>
      <c r="F77" s="181"/>
      <c r="G77" s="28"/>
      <c r="H77" s="181"/>
      <c r="I77" s="214"/>
      <c r="J77" s="214"/>
      <c r="K77" s="214"/>
      <c r="L77" s="214"/>
      <c r="M77" s="214"/>
      <c r="N77" s="214"/>
      <c r="O77" s="214"/>
      <c r="P77" s="214"/>
      <c r="Q77" s="214"/>
    </row>
    <row r="78" spans="2:17" x14ac:dyDescent="0.2">
      <c r="B78" s="181"/>
      <c r="C78" s="181"/>
      <c r="D78" s="28"/>
      <c r="E78" s="181"/>
      <c r="F78" s="181"/>
      <c r="G78" s="28"/>
      <c r="H78" s="181"/>
      <c r="I78" s="214"/>
      <c r="J78" s="214"/>
      <c r="K78" s="214"/>
      <c r="L78" s="214"/>
      <c r="M78" s="214"/>
      <c r="N78" s="214"/>
      <c r="O78" s="214"/>
      <c r="P78" s="214"/>
      <c r="Q78" s="214"/>
    </row>
    <row r="79" spans="2:17" x14ac:dyDescent="0.2">
      <c r="B79" s="181"/>
      <c r="C79" s="181"/>
      <c r="D79" s="28"/>
      <c r="E79" s="181"/>
      <c r="F79" s="181"/>
      <c r="G79" s="28"/>
      <c r="H79" s="181"/>
      <c r="I79" s="214"/>
      <c r="J79" s="214"/>
      <c r="K79" s="214"/>
      <c r="L79" s="214"/>
      <c r="M79" s="214"/>
      <c r="N79" s="214"/>
      <c r="O79" s="214"/>
      <c r="P79" s="214"/>
      <c r="Q79" s="214"/>
    </row>
    <row r="80" spans="2:17" x14ac:dyDescent="0.2">
      <c r="B80" s="181"/>
      <c r="C80" s="181"/>
      <c r="D80" s="28"/>
      <c r="E80" s="181"/>
      <c r="F80" s="181"/>
      <c r="G80" s="28"/>
      <c r="H80" s="181"/>
      <c r="I80" s="214"/>
      <c r="J80" s="214"/>
      <c r="K80" s="214"/>
      <c r="L80" s="214"/>
      <c r="M80" s="214"/>
      <c r="N80" s="214"/>
      <c r="O80" s="214"/>
      <c r="P80" s="214"/>
      <c r="Q80" s="214"/>
    </row>
    <row r="81" spans="2:17" x14ac:dyDescent="0.2">
      <c r="B81" s="181"/>
      <c r="C81" s="181"/>
      <c r="D81" s="28"/>
      <c r="E81" s="181"/>
      <c r="F81" s="181"/>
      <c r="G81" s="28"/>
      <c r="H81" s="181"/>
      <c r="I81" s="214"/>
      <c r="J81" s="214"/>
      <c r="K81" s="214"/>
      <c r="L81" s="214"/>
      <c r="M81" s="214"/>
      <c r="N81" s="214"/>
      <c r="O81" s="214"/>
      <c r="P81" s="214"/>
      <c r="Q81" s="214"/>
    </row>
    <row r="82" spans="2:17" x14ac:dyDescent="0.2">
      <c r="B82" s="181"/>
      <c r="C82" s="181"/>
      <c r="D82" s="28"/>
      <c r="E82" s="181"/>
      <c r="F82" s="181"/>
      <c r="G82" s="28"/>
      <c r="H82" s="181"/>
      <c r="I82" s="214"/>
      <c r="J82" s="214"/>
      <c r="K82" s="214"/>
      <c r="L82" s="214"/>
      <c r="M82" s="214"/>
      <c r="N82" s="214"/>
      <c r="O82" s="214"/>
      <c r="P82" s="214"/>
      <c r="Q82" s="214"/>
    </row>
    <row r="83" spans="2:17" x14ac:dyDescent="0.2">
      <c r="B83" s="181"/>
      <c r="C83" s="181"/>
      <c r="D83" s="28"/>
      <c r="E83" s="181"/>
      <c r="F83" s="181"/>
      <c r="G83" s="28"/>
      <c r="H83" s="181"/>
      <c r="I83" s="214"/>
      <c r="J83" s="214"/>
      <c r="K83" s="214"/>
      <c r="L83" s="214"/>
      <c r="M83" s="214"/>
      <c r="N83" s="214"/>
      <c r="O83" s="214"/>
      <c r="P83" s="214"/>
      <c r="Q83" s="214"/>
    </row>
    <row r="84" spans="2:17" x14ac:dyDescent="0.2">
      <c r="B84" s="181"/>
      <c r="C84" s="181"/>
      <c r="D84" s="28"/>
      <c r="E84" s="181"/>
      <c r="F84" s="181"/>
      <c r="G84" s="28"/>
      <c r="H84" s="181"/>
      <c r="I84" s="214"/>
      <c r="J84" s="214"/>
      <c r="K84" s="214"/>
      <c r="L84" s="214"/>
      <c r="M84" s="214"/>
      <c r="N84" s="214"/>
      <c r="O84" s="214"/>
      <c r="P84" s="214"/>
      <c r="Q84" s="214"/>
    </row>
    <row r="85" spans="2:17" x14ac:dyDescent="0.2">
      <c r="B85" s="181"/>
      <c r="C85" s="181"/>
      <c r="D85" s="28"/>
      <c r="E85" s="181"/>
      <c r="F85" s="181"/>
      <c r="G85" s="28"/>
      <c r="H85" s="181"/>
      <c r="I85" s="214"/>
      <c r="J85" s="214"/>
      <c r="K85" s="214"/>
      <c r="L85" s="214"/>
      <c r="M85" s="214"/>
      <c r="N85" s="214"/>
      <c r="O85" s="214"/>
      <c r="P85" s="214"/>
      <c r="Q85" s="214"/>
    </row>
    <row r="86" spans="2:17" x14ac:dyDescent="0.2">
      <c r="B86" s="181"/>
      <c r="C86" s="181"/>
      <c r="D86" s="28"/>
      <c r="E86" s="181"/>
      <c r="F86" s="181"/>
      <c r="G86" s="28"/>
      <c r="H86" s="181"/>
      <c r="I86" s="214"/>
      <c r="J86" s="214"/>
      <c r="K86" s="214"/>
      <c r="L86" s="214"/>
      <c r="M86" s="214"/>
      <c r="N86" s="214"/>
      <c r="O86" s="214"/>
      <c r="P86" s="214"/>
      <c r="Q86" s="214"/>
    </row>
    <row r="87" spans="2:17" x14ac:dyDescent="0.2">
      <c r="B87" s="181"/>
      <c r="C87" s="181"/>
      <c r="D87" s="28"/>
      <c r="E87" s="181"/>
      <c r="F87" s="181"/>
      <c r="G87" s="28"/>
      <c r="H87" s="181"/>
      <c r="I87" s="214"/>
      <c r="J87" s="214"/>
      <c r="K87" s="214"/>
      <c r="L87" s="214"/>
      <c r="M87" s="214"/>
      <c r="N87" s="214"/>
      <c r="O87" s="214"/>
      <c r="P87" s="214"/>
      <c r="Q87" s="214"/>
    </row>
    <row r="88" spans="2:17" x14ac:dyDescent="0.2">
      <c r="B88" s="181"/>
      <c r="C88" s="181"/>
      <c r="D88" s="28"/>
      <c r="E88" s="181"/>
      <c r="F88" s="181"/>
      <c r="G88" s="28"/>
      <c r="H88" s="181"/>
      <c r="I88" s="214"/>
      <c r="J88" s="214"/>
      <c r="K88" s="214"/>
      <c r="L88" s="214"/>
      <c r="M88" s="214"/>
      <c r="N88" s="214"/>
      <c r="O88" s="214"/>
      <c r="P88" s="214"/>
      <c r="Q88" s="214"/>
    </row>
    <row r="89" spans="2:17" x14ac:dyDescent="0.2">
      <c r="B89" s="181"/>
      <c r="C89" s="181"/>
      <c r="D89" s="28"/>
      <c r="E89" s="181"/>
      <c r="F89" s="181"/>
      <c r="G89" s="28"/>
      <c r="H89" s="181"/>
      <c r="I89" s="214"/>
      <c r="J89" s="214"/>
      <c r="K89" s="214"/>
      <c r="L89" s="214"/>
      <c r="M89" s="214"/>
      <c r="N89" s="214"/>
      <c r="O89" s="214"/>
      <c r="P89" s="214"/>
      <c r="Q89" s="214"/>
    </row>
    <row r="90" spans="2:17" x14ac:dyDescent="0.2">
      <c r="B90" s="181"/>
      <c r="C90" s="181"/>
      <c r="D90" s="28"/>
      <c r="E90" s="181"/>
      <c r="F90" s="181"/>
      <c r="G90" s="28"/>
      <c r="H90" s="181"/>
      <c r="I90" s="214"/>
      <c r="J90" s="214"/>
      <c r="K90" s="214"/>
      <c r="L90" s="214"/>
      <c r="M90" s="214"/>
      <c r="N90" s="214"/>
      <c r="O90" s="214"/>
      <c r="P90" s="214"/>
      <c r="Q90" s="214"/>
    </row>
    <row r="91" spans="2:17" x14ac:dyDescent="0.2">
      <c r="B91" s="181"/>
      <c r="C91" s="181"/>
      <c r="D91" s="28"/>
      <c r="E91" s="181"/>
      <c r="F91" s="181"/>
      <c r="G91" s="28"/>
      <c r="H91" s="181"/>
      <c r="I91" s="214"/>
      <c r="J91" s="214"/>
      <c r="K91" s="214"/>
      <c r="L91" s="214"/>
      <c r="M91" s="214"/>
      <c r="N91" s="214"/>
      <c r="O91" s="214"/>
      <c r="P91" s="214"/>
      <c r="Q91" s="214"/>
    </row>
    <row r="92" spans="2:17" x14ac:dyDescent="0.2">
      <c r="B92" s="181"/>
      <c r="C92" s="181"/>
      <c r="D92" s="28"/>
      <c r="E92" s="181"/>
      <c r="F92" s="181"/>
      <c r="G92" s="28"/>
      <c r="H92" s="181"/>
      <c r="I92" s="214"/>
      <c r="J92" s="214"/>
      <c r="K92" s="214"/>
      <c r="L92" s="214"/>
      <c r="M92" s="214"/>
      <c r="N92" s="214"/>
      <c r="O92" s="214"/>
      <c r="P92" s="214"/>
      <c r="Q92" s="214"/>
    </row>
    <row r="93" spans="2:17" x14ac:dyDescent="0.2">
      <c r="B93" s="181"/>
      <c r="C93" s="181"/>
      <c r="D93" s="28"/>
      <c r="E93" s="181"/>
      <c r="F93" s="181"/>
      <c r="G93" s="28"/>
      <c r="H93" s="181"/>
      <c r="I93" s="214"/>
      <c r="J93" s="214"/>
      <c r="K93" s="214"/>
      <c r="L93" s="214"/>
      <c r="M93" s="214"/>
      <c r="N93" s="214"/>
      <c r="O93" s="214"/>
      <c r="P93" s="214"/>
      <c r="Q93" s="214"/>
    </row>
    <row r="94" spans="2:17" x14ac:dyDescent="0.2">
      <c r="B94" s="181"/>
      <c r="C94" s="181"/>
      <c r="D94" s="28"/>
      <c r="E94" s="181"/>
      <c r="F94" s="181"/>
      <c r="G94" s="28"/>
      <c r="H94" s="181"/>
      <c r="I94" s="214"/>
      <c r="J94" s="214"/>
      <c r="K94" s="214"/>
      <c r="L94" s="214"/>
      <c r="M94" s="214"/>
      <c r="N94" s="214"/>
      <c r="O94" s="214"/>
      <c r="P94" s="214"/>
      <c r="Q94" s="214"/>
    </row>
    <row r="95" spans="2:17" x14ac:dyDescent="0.2">
      <c r="B95" s="181"/>
      <c r="C95" s="181"/>
      <c r="D95" s="28"/>
      <c r="E95" s="181"/>
      <c r="F95" s="181"/>
      <c r="G95" s="28"/>
      <c r="H95" s="181"/>
      <c r="I95" s="214"/>
      <c r="J95" s="214"/>
      <c r="K95" s="214"/>
      <c r="L95" s="214"/>
      <c r="M95" s="214"/>
      <c r="N95" s="214"/>
      <c r="O95" s="214"/>
      <c r="P95" s="214"/>
      <c r="Q95" s="214"/>
    </row>
    <row r="96" spans="2:17" x14ac:dyDescent="0.2">
      <c r="B96" s="181"/>
      <c r="C96" s="181"/>
      <c r="D96" s="28"/>
      <c r="E96" s="181"/>
      <c r="F96" s="181"/>
      <c r="G96" s="28"/>
      <c r="H96" s="181"/>
      <c r="I96" s="214"/>
      <c r="J96" s="214"/>
      <c r="K96" s="214"/>
      <c r="L96" s="214"/>
      <c r="M96" s="214"/>
      <c r="N96" s="214"/>
      <c r="O96" s="214"/>
      <c r="P96" s="214"/>
      <c r="Q96" s="214"/>
    </row>
    <row r="97" spans="2:17" x14ac:dyDescent="0.2">
      <c r="B97" s="181"/>
      <c r="C97" s="181"/>
      <c r="D97" s="28"/>
      <c r="E97" s="181"/>
      <c r="F97" s="181"/>
      <c r="G97" s="28"/>
      <c r="H97" s="181"/>
      <c r="I97" s="214"/>
      <c r="J97" s="214"/>
      <c r="K97" s="214"/>
      <c r="L97" s="214"/>
      <c r="M97" s="214"/>
      <c r="N97" s="214"/>
      <c r="O97" s="214"/>
      <c r="P97" s="214"/>
      <c r="Q97" s="214"/>
    </row>
    <row r="98" spans="2:17" x14ac:dyDescent="0.2">
      <c r="B98" s="181"/>
      <c r="C98" s="181"/>
      <c r="D98" s="28"/>
      <c r="E98" s="181"/>
      <c r="F98" s="181"/>
      <c r="G98" s="28"/>
      <c r="H98" s="181"/>
      <c r="I98" s="214"/>
      <c r="J98" s="214"/>
      <c r="K98" s="214"/>
      <c r="L98" s="214"/>
      <c r="M98" s="214"/>
      <c r="N98" s="214"/>
      <c r="O98" s="214"/>
      <c r="P98" s="214"/>
      <c r="Q98" s="214"/>
    </row>
    <row r="99" spans="2:17" x14ac:dyDescent="0.2">
      <c r="B99" s="181"/>
      <c r="C99" s="181"/>
      <c r="D99" s="28"/>
      <c r="E99" s="181"/>
      <c r="F99" s="181"/>
      <c r="G99" s="28"/>
      <c r="H99" s="181"/>
      <c r="I99" s="214"/>
      <c r="J99" s="214"/>
      <c r="K99" s="214"/>
      <c r="L99" s="214"/>
      <c r="M99" s="214"/>
      <c r="N99" s="214"/>
      <c r="O99" s="214"/>
      <c r="P99" s="214"/>
      <c r="Q99" s="214"/>
    </row>
    <row r="100" spans="2:17" x14ac:dyDescent="0.2">
      <c r="B100" s="181"/>
      <c r="C100" s="181"/>
      <c r="D100" s="28"/>
      <c r="E100" s="181"/>
      <c r="F100" s="181"/>
      <c r="G100" s="28"/>
      <c r="H100" s="181"/>
      <c r="I100" s="214"/>
      <c r="J100" s="214"/>
      <c r="K100" s="214"/>
      <c r="L100" s="214"/>
      <c r="M100" s="214"/>
      <c r="N100" s="214"/>
      <c r="O100" s="214"/>
      <c r="P100" s="214"/>
      <c r="Q100" s="214"/>
    </row>
    <row r="101" spans="2:17" x14ac:dyDescent="0.2">
      <c r="B101" s="181"/>
      <c r="C101" s="181"/>
      <c r="D101" s="28"/>
      <c r="E101" s="181"/>
      <c r="F101" s="181"/>
      <c r="G101" s="28"/>
      <c r="H101" s="181"/>
      <c r="I101" s="214"/>
      <c r="J101" s="214"/>
      <c r="K101" s="214"/>
      <c r="L101" s="214"/>
      <c r="M101" s="214"/>
      <c r="N101" s="214"/>
      <c r="O101" s="214"/>
      <c r="P101" s="214"/>
      <c r="Q101" s="214"/>
    </row>
    <row r="102" spans="2:17" x14ac:dyDescent="0.2">
      <c r="B102" s="181"/>
      <c r="C102" s="181"/>
      <c r="D102" s="28"/>
      <c r="E102" s="181"/>
      <c r="F102" s="181"/>
      <c r="G102" s="28"/>
      <c r="H102" s="181"/>
      <c r="I102" s="214"/>
      <c r="J102" s="214"/>
      <c r="K102" s="214"/>
      <c r="L102" s="214"/>
      <c r="M102" s="214"/>
      <c r="N102" s="214"/>
      <c r="O102" s="214"/>
      <c r="P102" s="214"/>
      <c r="Q102" s="214"/>
    </row>
    <row r="103" spans="2:17" x14ac:dyDescent="0.2">
      <c r="B103" s="181"/>
      <c r="C103" s="181"/>
      <c r="D103" s="28"/>
      <c r="E103" s="181"/>
      <c r="F103" s="181"/>
      <c r="G103" s="28"/>
      <c r="H103" s="181"/>
      <c r="I103" s="214"/>
      <c r="J103" s="214"/>
      <c r="K103" s="214"/>
      <c r="L103" s="214"/>
      <c r="M103" s="214"/>
      <c r="N103" s="214"/>
      <c r="O103" s="214"/>
      <c r="P103" s="214"/>
      <c r="Q103" s="214"/>
    </row>
    <row r="104" spans="2:17" x14ac:dyDescent="0.2">
      <c r="B104" s="181"/>
      <c r="C104" s="181"/>
      <c r="D104" s="28"/>
      <c r="E104" s="181"/>
      <c r="F104" s="181"/>
      <c r="G104" s="28"/>
      <c r="H104" s="181"/>
      <c r="I104" s="214"/>
      <c r="J104" s="214"/>
      <c r="K104" s="214"/>
      <c r="L104" s="214"/>
      <c r="M104" s="214"/>
      <c r="N104" s="214"/>
      <c r="O104" s="214"/>
      <c r="P104" s="214"/>
      <c r="Q104" s="214"/>
    </row>
    <row r="105" spans="2:17" x14ac:dyDescent="0.2">
      <c r="B105" s="181"/>
      <c r="C105" s="181"/>
      <c r="D105" s="28"/>
      <c r="E105" s="181"/>
      <c r="F105" s="181"/>
      <c r="G105" s="28"/>
      <c r="H105" s="181"/>
      <c r="I105" s="214"/>
      <c r="J105" s="214"/>
      <c r="K105" s="214"/>
      <c r="L105" s="214"/>
      <c r="M105" s="214"/>
      <c r="N105" s="214"/>
      <c r="O105" s="214"/>
      <c r="P105" s="214"/>
      <c r="Q105" s="214"/>
    </row>
    <row r="106" spans="2:17" x14ac:dyDescent="0.2">
      <c r="B106" s="181"/>
      <c r="C106" s="181"/>
      <c r="D106" s="28"/>
      <c r="E106" s="181"/>
      <c r="F106" s="181"/>
      <c r="G106" s="28"/>
      <c r="H106" s="181"/>
      <c r="I106" s="214"/>
      <c r="J106" s="214"/>
      <c r="K106" s="214"/>
      <c r="L106" s="214"/>
      <c r="M106" s="214"/>
      <c r="N106" s="214"/>
      <c r="O106" s="214"/>
      <c r="P106" s="214"/>
      <c r="Q106" s="214"/>
    </row>
    <row r="107" spans="2:17" x14ac:dyDescent="0.2">
      <c r="B107" s="181"/>
      <c r="C107" s="181"/>
      <c r="D107" s="28"/>
      <c r="E107" s="181"/>
      <c r="F107" s="181"/>
      <c r="G107" s="28"/>
      <c r="H107" s="181"/>
      <c r="I107" s="214"/>
      <c r="J107" s="214"/>
      <c r="K107" s="214"/>
      <c r="L107" s="214"/>
      <c r="M107" s="214"/>
      <c r="N107" s="214"/>
      <c r="O107" s="214"/>
      <c r="P107" s="214"/>
      <c r="Q107" s="214"/>
    </row>
    <row r="108" spans="2:17" x14ac:dyDescent="0.2">
      <c r="B108" s="181"/>
      <c r="C108" s="181"/>
      <c r="D108" s="28"/>
      <c r="E108" s="181"/>
      <c r="F108" s="181"/>
      <c r="G108" s="28"/>
      <c r="H108" s="181"/>
      <c r="I108" s="214"/>
      <c r="J108" s="214"/>
      <c r="K108" s="214"/>
      <c r="L108" s="214"/>
      <c r="M108" s="214"/>
      <c r="N108" s="214"/>
      <c r="O108" s="214"/>
      <c r="P108" s="214"/>
      <c r="Q108" s="214"/>
    </row>
    <row r="109" spans="2:17" x14ac:dyDescent="0.2">
      <c r="B109" s="181"/>
      <c r="C109" s="181"/>
      <c r="D109" s="28"/>
      <c r="E109" s="181"/>
      <c r="F109" s="181"/>
      <c r="G109" s="28"/>
      <c r="H109" s="181"/>
      <c r="I109" s="214"/>
      <c r="J109" s="214"/>
      <c r="K109" s="214"/>
      <c r="L109" s="214"/>
      <c r="M109" s="214"/>
      <c r="N109" s="214"/>
      <c r="O109" s="214"/>
      <c r="P109" s="214"/>
      <c r="Q109" s="214"/>
    </row>
    <row r="110" spans="2:17" x14ac:dyDescent="0.2">
      <c r="B110" s="181"/>
      <c r="C110" s="181"/>
      <c r="D110" s="28"/>
      <c r="E110" s="181"/>
      <c r="F110" s="181"/>
      <c r="G110" s="28"/>
      <c r="H110" s="181"/>
      <c r="I110" s="214"/>
      <c r="J110" s="214"/>
      <c r="K110" s="214"/>
      <c r="L110" s="214"/>
      <c r="M110" s="214"/>
      <c r="N110" s="214"/>
      <c r="O110" s="214"/>
      <c r="P110" s="214"/>
      <c r="Q110" s="214"/>
    </row>
    <row r="111" spans="2:17" x14ac:dyDescent="0.2">
      <c r="B111" s="181"/>
      <c r="C111" s="181"/>
      <c r="D111" s="28"/>
      <c r="E111" s="181"/>
      <c r="F111" s="181"/>
      <c r="G111" s="28"/>
      <c r="H111" s="181"/>
      <c r="I111" s="214"/>
      <c r="J111" s="214"/>
      <c r="K111" s="214"/>
      <c r="L111" s="214"/>
      <c r="M111" s="214"/>
      <c r="N111" s="214"/>
      <c r="O111" s="214"/>
      <c r="P111" s="214"/>
      <c r="Q111" s="214"/>
    </row>
    <row r="112" spans="2:17" x14ac:dyDescent="0.2">
      <c r="B112" s="181"/>
      <c r="C112" s="181"/>
      <c r="D112" s="28"/>
      <c r="E112" s="181"/>
      <c r="F112" s="181"/>
      <c r="G112" s="28"/>
      <c r="H112" s="181"/>
      <c r="I112" s="214"/>
      <c r="J112" s="214"/>
      <c r="K112" s="214"/>
      <c r="L112" s="214"/>
      <c r="M112" s="214"/>
      <c r="N112" s="214"/>
      <c r="O112" s="214"/>
      <c r="P112" s="214"/>
      <c r="Q112" s="214"/>
    </row>
    <row r="113" spans="2:17" x14ac:dyDescent="0.2">
      <c r="B113" s="181"/>
      <c r="C113" s="181"/>
      <c r="D113" s="28"/>
      <c r="E113" s="181"/>
      <c r="F113" s="181"/>
      <c r="G113" s="28"/>
      <c r="H113" s="181"/>
      <c r="I113" s="214"/>
      <c r="J113" s="214"/>
      <c r="K113" s="214"/>
      <c r="L113" s="214"/>
      <c r="M113" s="214"/>
      <c r="N113" s="214"/>
      <c r="O113" s="214"/>
      <c r="P113" s="214"/>
      <c r="Q113" s="214"/>
    </row>
    <row r="114" spans="2:17" x14ac:dyDescent="0.2">
      <c r="B114" s="181"/>
      <c r="C114" s="181"/>
      <c r="D114" s="28"/>
      <c r="E114" s="181"/>
      <c r="F114" s="181"/>
      <c r="G114" s="28"/>
      <c r="H114" s="181"/>
      <c r="I114" s="214"/>
      <c r="J114" s="214"/>
      <c r="K114" s="214"/>
      <c r="L114" s="214"/>
      <c r="M114" s="214"/>
      <c r="N114" s="214"/>
      <c r="O114" s="214"/>
      <c r="P114" s="214"/>
      <c r="Q114" s="214"/>
    </row>
    <row r="115" spans="2:17" x14ac:dyDescent="0.2">
      <c r="B115" s="181"/>
      <c r="C115" s="181"/>
      <c r="D115" s="28"/>
      <c r="E115" s="181"/>
      <c r="F115" s="181"/>
      <c r="G115" s="28"/>
      <c r="H115" s="181"/>
      <c r="I115" s="214"/>
      <c r="J115" s="214"/>
      <c r="K115" s="214"/>
      <c r="L115" s="214"/>
      <c r="M115" s="214"/>
      <c r="N115" s="214"/>
      <c r="O115" s="214"/>
      <c r="P115" s="214"/>
      <c r="Q115" s="214"/>
    </row>
    <row r="116" spans="2:17" x14ac:dyDescent="0.2">
      <c r="B116" s="181"/>
      <c r="C116" s="181"/>
      <c r="D116" s="28"/>
      <c r="E116" s="181"/>
      <c r="F116" s="181"/>
      <c r="G116" s="28"/>
      <c r="H116" s="181"/>
      <c r="I116" s="214"/>
      <c r="J116" s="214"/>
      <c r="K116" s="214"/>
      <c r="L116" s="214"/>
      <c r="M116" s="214"/>
      <c r="N116" s="214"/>
      <c r="O116" s="214"/>
      <c r="P116" s="214"/>
      <c r="Q116" s="214"/>
    </row>
    <row r="117" spans="2:17" x14ac:dyDescent="0.2">
      <c r="B117" s="181"/>
      <c r="C117" s="181"/>
      <c r="D117" s="28"/>
      <c r="E117" s="181"/>
      <c r="F117" s="181"/>
      <c r="G117" s="28"/>
      <c r="H117" s="181"/>
      <c r="I117" s="214"/>
      <c r="J117" s="214"/>
      <c r="K117" s="214"/>
      <c r="L117" s="214"/>
      <c r="M117" s="214"/>
      <c r="N117" s="214"/>
      <c r="O117" s="214"/>
      <c r="P117" s="214"/>
      <c r="Q117" s="214"/>
    </row>
    <row r="118" spans="2:17" x14ac:dyDescent="0.2">
      <c r="B118" s="181"/>
      <c r="C118" s="181"/>
      <c r="D118" s="28"/>
      <c r="E118" s="181"/>
      <c r="F118" s="181"/>
      <c r="G118" s="28"/>
      <c r="H118" s="181"/>
      <c r="I118" s="214"/>
      <c r="J118" s="214"/>
      <c r="K118" s="214"/>
      <c r="L118" s="214"/>
      <c r="M118" s="214"/>
      <c r="N118" s="214"/>
      <c r="O118" s="214"/>
      <c r="P118" s="214"/>
      <c r="Q118" s="214"/>
    </row>
    <row r="119" spans="2:17" x14ac:dyDescent="0.2">
      <c r="B119" s="181"/>
      <c r="C119" s="181"/>
      <c r="D119" s="28"/>
      <c r="E119" s="181"/>
      <c r="F119" s="181"/>
      <c r="G119" s="28"/>
      <c r="H119" s="181"/>
      <c r="I119" s="214"/>
      <c r="J119" s="214"/>
      <c r="K119" s="214"/>
      <c r="L119" s="214"/>
      <c r="M119" s="214"/>
      <c r="N119" s="214"/>
      <c r="O119" s="214"/>
      <c r="P119" s="214"/>
      <c r="Q119" s="214"/>
    </row>
    <row r="120" spans="2:17" x14ac:dyDescent="0.2">
      <c r="B120" s="181"/>
      <c r="C120" s="181"/>
      <c r="D120" s="28"/>
      <c r="E120" s="181"/>
      <c r="F120" s="181"/>
      <c r="G120" s="28"/>
      <c r="H120" s="181"/>
      <c r="I120" s="214"/>
      <c r="J120" s="214"/>
      <c r="K120" s="214"/>
      <c r="L120" s="214"/>
      <c r="M120" s="214"/>
      <c r="N120" s="214"/>
      <c r="O120" s="214"/>
      <c r="P120" s="214"/>
      <c r="Q120" s="214"/>
    </row>
    <row r="121" spans="2:17" x14ac:dyDescent="0.2">
      <c r="B121" s="181"/>
      <c r="C121" s="181"/>
      <c r="D121" s="28"/>
      <c r="E121" s="181"/>
      <c r="F121" s="181"/>
      <c r="G121" s="28"/>
      <c r="H121" s="181"/>
      <c r="I121" s="214"/>
      <c r="J121" s="214"/>
      <c r="K121" s="214"/>
      <c r="L121" s="214"/>
      <c r="M121" s="214"/>
      <c r="N121" s="214"/>
      <c r="O121" s="214"/>
      <c r="P121" s="214"/>
      <c r="Q121" s="214"/>
    </row>
    <row r="122" spans="2:17" x14ac:dyDescent="0.2">
      <c r="B122" s="181"/>
      <c r="C122" s="181"/>
      <c r="D122" s="28"/>
      <c r="E122" s="181"/>
      <c r="F122" s="181"/>
      <c r="G122" s="28"/>
      <c r="H122" s="181"/>
      <c r="I122" s="214"/>
      <c r="J122" s="214"/>
      <c r="K122" s="214"/>
      <c r="L122" s="214"/>
      <c r="M122" s="214"/>
      <c r="N122" s="214"/>
      <c r="O122" s="214"/>
      <c r="P122" s="214"/>
      <c r="Q122" s="214"/>
    </row>
    <row r="123" spans="2:17" x14ac:dyDescent="0.2">
      <c r="B123" s="181"/>
      <c r="C123" s="181"/>
      <c r="D123" s="28"/>
      <c r="E123" s="181"/>
      <c r="F123" s="181"/>
      <c r="G123" s="28"/>
      <c r="H123" s="181"/>
      <c r="I123" s="214"/>
      <c r="J123" s="214"/>
      <c r="K123" s="214"/>
      <c r="L123" s="214"/>
      <c r="M123" s="214"/>
      <c r="N123" s="214"/>
      <c r="O123" s="214"/>
      <c r="P123" s="214"/>
      <c r="Q123" s="214"/>
    </row>
    <row r="124" spans="2:17" x14ac:dyDescent="0.2">
      <c r="B124" s="181"/>
      <c r="C124" s="181"/>
      <c r="D124" s="28"/>
      <c r="E124" s="181"/>
      <c r="F124" s="181"/>
      <c r="G124" s="28"/>
      <c r="H124" s="181"/>
      <c r="I124" s="214"/>
      <c r="J124" s="214"/>
      <c r="K124" s="214"/>
      <c r="L124" s="214"/>
      <c r="M124" s="214"/>
      <c r="N124" s="214"/>
      <c r="O124" s="214"/>
      <c r="P124" s="214"/>
      <c r="Q124" s="214"/>
    </row>
    <row r="125" spans="2:17" x14ac:dyDescent="0.2">
      <c r="B125" s="181"/>
      <c r="C125" s="181"/>
      <c r="D125" s="28"/>
      <c r="E125" s="181"/>
      <c r="F125" s="181"/>
      <c r="G125" s="28"/>
      <c r="H125" s="181"/>
      <c r="I125" s="214"/>
      <c r="J125" s="214"/>
      <c r="K125" s="214"/>
      <c r="L125" s="214"/>
      <c r="M125" s="214"/>
      <c r="N125" s="214"/>
      <c r="O125" s="214"/>
      <c r="P125" s="214"/>
      <c r="Q125" s="214"/>
    </row>
    <row r="126" spans="2:17" x14ac:dyDescent="0.2">
      <c r="B126" s="181"/>
      <c r="C126" s="181"/>
      <c r="D126" s="28"/>
      <c r="E126" s="181"/>
      <c r="F126" s="181"/>
      <c r="G126" s="28"/>
      <c r="H126" s="181"/>
      <c r="I126" s="214"/>
      <c r="J126" s="214"/>
      <c r="K126" s="214"/>
      <c r="L126" s="214"/>
      <c r="M126" s="214"/>
      <c r="N126" s="214"/>
      <c r="O126" s="214"/>
      <c r="P126" s="214"/>
      <c r="Q126" s="214"/>
    </row>
    <row r="127" spans="2:17" x14ac:dyDescent="0.2">
      <c r="B127" s="181"/>
      <c r="C127" s="181"/>
      <c r="D127" s="28"/>
      <c r="E127" s="181"/>
      <c r="F127" s="181"/>
      <c r="G127" s="28"/>
      <c r="H127" s="181"/>
      <c r="I127" s="214"/>
      <c r="J127" s="214"/>
      <c r="K127" s="214"/>
      <c r="L127" s="214"/>
      <c r="M127" s="214"/>
      <c r="N127" s="214"/>
      <c r="O127" s="214"/>
      <c r="P127" s="214"/>
      <c r="Q127" s="214"/>
    </row>
    <row r="128" spans="2:17" x14ac:dyDescent="0.2">
      <c r="B128" s="181"/>
      <c r="C128" s="181"/>
      <c r="D128" s="28"/>
      <c r="E128" s="181"/>
      <c r="F128" s="181"/>
      <c r="G128" s="28"/>
      <c r="H128" s="181"/>
      <c r="I128" s="214"/>
      <c r="J128" s="214"/>
      <c r="K128" s="214"/>
      <c r="L128" s="214"/>
      <c r="M128" s="214"/>
      <c r="N128" s="214"/>
      <c r="O128" s="214"/>
      <c r="P128" s="214"/>
      <c r="Q128" s="214"/>
    </row>
    <row r="129" spans="2:17" x14ac:dyDescent="0.2">
      <c r="B129" s="181"/>
      <c r="C129" s="181"/>
      <c r="D129" s="28"/>
      <c r="E129" s="181"/>
      <c r="F129" s="181"/>
      <c r="G129" s="28"/>
      <c r="H129" s="181"/>
      <c r="I129" s="214"/>
      <c r="J129" s="214"/>
      <c r="K129" s="214"/>
      <c r="L129" s="214"/>
      <c r="M129" s="214"/>
      <c r="N129" s="214"/>
      <c r="O129" s="214"/>
      <c r="P129" s="214"/>
      <c r="Q129" s="214"/>
    </row>
    <row r="130" spans="2:17" x14ac:dyDescent="0.2">
      <c r="B130" s="181"/>
      <c r="C130" s="181"/>
      <c r="D130" s="28"/>
      <c r="E130" s="181"/>
      <c r="F130" s="181"/>
      <c r="G130" s="28"/>
      <c r="H130" s="181"/>
      <c r="I130" s="214"/>
      <c r="J130" s="214"/>
      <c r="K130" s="214"/>
      <c r="L130" s="214"/>
      <c r="M130" s="214"/>
      <c r="N130" s="214"/>
      <c r="O130" s="214"/>
      <c r="P130" s="214"/>
      <c r="Q130" s="214"/>
    </row>
    <row r="131" spans="2:17" x14ac:dyDescent="0.2">
      <c r="B131" s="181"/>
      <c r="C131" s="181"/>
      <c r="D131" s="28"/>
      <c r="E131" s="181"/>
      <c r="F131" s="181"/>
      <c r="G131" s="28"/>
      <c r="H131" s="181"/>
      <c r="I131" s="214"/>
      <c r="J131" s="214"/>
      <c r="K131" s="214"/>
      <c r="L131" s="214"/>
      <c r="M131" s="214"/>
      <c r="N131" s="214"/>
      <c r="O131" s="214"/>
      <c r="P131" s="214"/>
      <c r="Q131" s="214"/>
    </row>
    <row r="132" spans="2:17" x14ac:dyDescent="0.2">
      <c r="B132" s="181"/>
      <c r="C132" s="181"/>
      <c r="D132" s="28"/>
      <c r="E132" s="181"/>
      <c r="F132" s="181"/>
      <c r="G132" s="28"/>
      <c r="H132" s="181"/>
      <c r="I132" s="214"/>
      <c r="J132" s="214"/>
      <c r="K132" s="214"/>
      <c r="L132" s="214"/>
      <c r="M132" s="214"/>
      <c r="N132" s="214"/>
      <c r="O132" s="214"/>
      <c r="P132" s="214"/>
      <c r="Q132" s="214"/>
    </row>
    <row r="133" spans="2:17" x14ac:dyDescent="0.2">
      <c r="B133" s="181"/>
      <c r="C133" s="181"/>
      <c r="D133" s="28"/>
      <c r="E133" s="181"/>
      <c r="F133" s="181"/>
      <c r="G133" s="28"/>
      <c r="H133" s="181"/>
      <c r="I133" s="214"/>
      <c r="J133" s="214"/>
      <c r="K133" s="214"/>
      <c r="L133" s="214"/>
      <c r="M133" s="214"/>
      <c r="N133" s="214"/>
      <c r="O133" s="214"/>
      <c r="P133" s="214"/>
      <c r="Q133" s="214"/>
    </row>
    <row r="134" spans="2:17" x14ac:dyDescent="0.2">
      <c r="B134" s="181"/>
      <c r="C134" s="181"/>
      <c r="D134" s="28"/>
      <c r="E134" s="181"/>
      <c r="F134" s="181"/>
      <c r="G134" s="28"/>
      <c r="H134" s="181"/>
      <c r="I134" s="214"/>
      <c r="J134" s="214"/>
      <c r="K134" s="214"/>
      <c r="L134" s="214"/>
      <c r="M134" s="214"/>
      <c r="N134" s="214"/>
      <c r="O134" s="214"/>
      <c r="P134" s="214"/>
      <c r="Q134" s="214"/>
    </row>
    <row r="135" spans="2:17" x14ac:dyDescent="0.2">
      <c r="B135" s="181"/>
      <c r="C135" s="181"/>
      <c r="D135" s="28"/>
      <c r="E135" s="181"/>
      <c r="F135" s="181"/>
      <c r="G135" s="28"/>
      <c r="H135" s="181"/>
      <c r="I135" s="214"/>
      <c r="J135" s="214"/>
      <c r="K135" s="214"/>
      <c r="L135" s="214"/>
      <c r="M135" s="214"/>
      <c r="N135" s="214"/>
      <c r="O135" s="214"/>
      <c r="P135" s="214"/>
      <c r="Q135" s="214"/>
    </row>
    <row r="136" spans="2:17" x14ac:dyDescent="0.2">
      <c r="B136" s="181"/>
      <c r="C136" s="181"/>
      <c r="D136" s="28"/>
      <c r="E136" s="181"/>
      <c r="F136" s="181"/>
      <c r="G136" s="28"/>
      <c r="H136" s="181"/>
      <c r="I136" s="214"/>
      <c r="J136" s="214"/>
      <c r="K136" s="214"/>
      <c r="L136" s="214"/>
      <c r="M136" s="214"/>
      <c r="N136" s="214"/>
      <c r="O136" s="214"/>
      <c r="P136" s="214"/>
      <c r="Q136" s="214"/>
    </row>
    <row r="137" spans="2:17" x14ac:dyDescent="0.2">
      <c r="B137" s="181"/>
      <c r="C137" s="181"/>
      <c r="D137" s="28"/>
      <c r="E137" s="181"/>
      <c r="F137" s="181"/>
      <c r="G137" s="28"/>
      <c r="H137" s="181"/>
      <c r="I137" s="214"/>
      <c r="J137" s="214"/>
      <c r="K137" s="214"/>
      <c r="L137" s="214"/>
      <c r="M137" s="214"/>
      <c r="N137" s="214"/>
      <c r="O137" s="214"/>
      <c r="P137" s="214"/>
      <c r="Q137" s="214"/>
    </row>
    <row r="138" spans="2:17" x14ac:dyDescent="0.2">
      <c r="B138" s="181"/>
      <c r="C138" s="181"/>
      <c r="D138" s="28"/>
      <c r="E138" s="181"/>
      <c r="F138" s="181"/>
      <c r="G138" s="28"/>
      <c r="H138" s="181"/>
      <c r="I138" s="214"/>
      <c r="J138" s="214"/>
      <c r="K138" s="214"/>
      <c r="L138" s="214"/>
      <c r="M138" s="214"/>
      <c r="N138" s="214"/>
      <c r="O138" s="214"/>
      <c r="P138" s="214"/>
      <c r="Q138" s="214"/>
    </row>
    <row r="139" spans="2:17" x14ac:dyDescent="0.2">
      <c r="B139" s="181"/>
      <c r="C139" s="181"/>
      <c r="D139" s="28"/>
      <c r="E139" s="181"/>
      <c r="F139" s="181"/>
      <c r="G139" s="28"/>
      <c r="H139" s="181"/>
      <c r="I139" s="214"/>
      <c r="J139" s="214"/>
      <c r="K139" s="214"/>
      <c r="L139" s="214"/>
      <c r="M139" s="214"/>
      <c r="N139" s="214"/>
      <c r="O139" s="214"/>
      <c r="P139" s="214"/>
      <c r="Q139" s="214"/>
    </row>
    <row r="140" spans="2:17" x14ac:dyDescent="0.2">
      <c r="B140" s="181"/>
      <c r="C140" s="181"/>
      <c r="D140" s="28"/>
      <c r="E140" s="181"/>
      <c r="F140" s="181"/>
      <c r="G140" s="28"/>
      <c r="H140" s="181"/>
      <c r="I140" s="214"/>
      <c r="J140" s="214"/>
      <c r="K140" s="214"/>
      <c r="L140" s="214"/>
      <c r="M140" s="214"/>
      <c r="N140" s="214"/>
      <c r="O140" s="214"/>
      <c r="P140" s="214"/>
      <c r="Q140" s="214"/>
    </row>
    <row r="141" spans="2:17" x14ac:dyDescent="0.2">
      <c r="B141" s="181"/>
      <c r="C141" s="181"/>
      <c r="D141" s="28"/>
      <c r="E141" s="181"/>
      <c r="F141" s="181"/>
      <c r="G141" s="28"/>
      <c r="H141" s="181"/>
      <c r="I141" s="214"/>
      <c r="J141" s="214"/>
      <c r="K141" s="214"/>
      <c r="L141" s="214"/>
      <c r="M141" s="214"/>
      <c r="N141" s="214"/>
      <c r="O141" s="214"/>
      <c r="P141" s="214"/>
      <c r="Q141" s="214"/>
    </row>
    <row r="142" spans="2:17" x14ac:dyDescent="0.2">
      <c r="B142" s="181"/>
      <c r="C142" s="181"/>
      <c r="D142" s="28"/>
      <c r="E142" s="181"/>
      <c r="F142" s="181"/>
      <c r="G142" s="28"/>
      <c r="H142" s="181"/>
      <c r="I142" s="214"/>
      <c r="J142" s="214"/>
      <c r="K142" s="214"/>
      <c r="L142" s="214"/>
      <c r="M142" s="214"/>
      <c r="N142" s="214"/>
      <c r="O142" s="214"/>
      <c r="P142" s="214"/>
      <c r="Q142" s="214"/>
    </row>
    <row r="143" spans="2:17" x14ac:dyDescent="0.2">
      <c r="B143" s="181"/>
      <c r="C143" s="181"/>
      <c r="D143" s="28"/>
      <c r="E143" s="181"/>
      <c r="F143" s="181"/>
      <c r="G143" s="28"/>
      <c r="H143" s="181"/>
      <c r="I143" s="214"/>
      <c r="J143" s="214"/>
      <c r="K143" s="214"/>
      <c r="L143" s="214"/>
      <c r="M143" s="214"/>
      <c r="N143" s="214"/>
      <c r="O143" s="214"/>
      <c r="P143" s="214"/>
      <c r="Q143" s="214"/>
    </row>
    <row r="144" spans="2:17" x14ac:dyDescent="0.2">
      <c r="B144" s="181"/>
      <c r="C144" s="181"/>
      <c r="D144" s="28"/>
      <c r="E144" s="181"/>
      <c r="F144" s="181"/>
      <c r="G144" s="28"/>
      <c r="H144" s="181"/>
      <c r="I144" s="214"/>
      <c r="J144" s="214"/>
      <c r="K144" s="214"/>
      <c r="L144" s="214"/>
      <c r="M144" s="214"/>
      <c r="N144" s="214"/>
      <c r="O144" s="214"/>
      <c r="P144" s="214"/>
      <c r="Q144" s="214"/>
    </row>
    <row r="145" spans="2:17" x14ac:dyDescent="0.2">
      <c r="B145" s="181"/>
      <c r="C145" s="181"/>
      <c r="D145" s="28"/>
      <c r="E145" s="181"/>
      <c r="F145" s="181"/>
      <c r="G145" s="28"/>
      <c r="H145" s="181"/>
      <c r="I145" s="214"/>
      <c r="J145" s="214"/>
      <c r="K145" s="214"/>
      <c r="L145" s="214"/>
      <c r="M145" s="214"/>
      <c r="N145" s="214"/>
      <c r="O145" s="214"/>
      <c r="P145" s="214"/>
      <c r="Q145" s="214"/>
    </row>
    <row r="146" spans="2:17" x14ac:dyDescent="0.2">
      <c r="B146" s="181"/>
      <c r="C146" s="181"/>
      <c r="D146" s="28"/>
      <c r="E146" s="181"/>
      <c r="F146" s="181"/>
      <c r="G146" s="28"/>
      <c r="H146" s="181"/>
      <c r="I146" s="214"/>
      <c r="J146" s="214"/>
      <c r="K146" s="214"/>
      <c r="L146" s="214"/>
      <c r="M146" s="214"/>
      <c r="N146" s="214"/>
      <c r="O146" s="214"/>
      <c r="P146" s="214"/>
      <c r="Q146" s="214"/>
    </row>
    <row r="147" spans="2:17" x14ac:dyDescent="0.2">
      <c r="B147" s="181"/>
      <c r="C147" s="181"/>
      <c r="D147" s="28"/>
      <c r="E147" s="181"/>
      <c r="F147" s="181"/>
      <c r="G147" s="28"/>
      <c r="H147" s="181"/>
      <c r="I147" s="214"/>
      <c r="J147" s="214"/>
      <c r="K147" s="214"/>
      <c r="L147" s="214"/>
      <c r="M147" s="214"/>
      <c r="N147" s="214"/>
      <c r="O147" s="214"/>
      <c r="P147" s="214"/>
      <c r="Q147" s="214"/>
    </row>
    <row r="148" spans="2:17" x14ac:dyDescent="0.2">
      <c r="B148" s="181"/>
      <c r="C148" s="181"/>
      <c r="D148" s="28"/>
      <c r="E148" s="181"/>
      <c r="F148" s="181"/>
      <c r="G148" s="28"/>
      <c r="H148" s="181"/>
      <c r="I148" s="214"/>
      <c r="J148" s="214"/>
      <c r="K148" s="214"/>
      <c r="L148" s="214"/>
      <c r="M148" s="214"/>
      <c r="N148" s="214"/>
      <c r="O148" s="214"/>
      <c r="P148" s="214"/>
      <c r="Q148" s="214"/>
    </row>
    <row r="149" spans="2:17" x14ac:dyDescent="0.2">
      <c r="B149" s="181"/>
      <c r="C149" s="181"/>
      <c r="D149" s="28"/>
      <c r="E149" s="181"/>
      <c r="F149" s="181"/>
      <c r="G149" s="28"/>
      <c r="H149" s="181"/>
      <c r="I149" s="214"/>
      <c r="J149" s="214"/>
      <c r="K149" s="214"/>
      <c r="L149" s="214"/>
      <c r="M149" s="214"/>
      <c r="N149" s="214"/>
      <c r="O149" s="214"/>
      <c r="P149" s="214"/>
      <c r="Q149" s="214"/>
    </row>
    <row r="150" spans="2:17" x14ac:dyDescent="0.2">
      <c r="B150" s="181"/>
      <c r="C150" s="181"/>
      <c r="D150" s="28"/>
      <c r="E150" s="181"/>
      <c r="F150" s="181"/>
      <c r="G150" s="28"/>
      <c r="H150" s="181"/>
      <c r="I150" s="214"/>
      <c r="J150" s="214"/>
      <c r="K150" s="214"/>
      <c r="L150" s="214"/>
      <c r="M150" s="214"/>
      <c r="N150" s="214"/>
      <c r="O150" s="214"/>
      <c r="P150" s="214"/>
      <c r="Q150" s="214"/>
    </row>
    <row r="151" spans="2:17" x14ac:dyDescent="0.2">
      <c r="B151" s="181"/>
      <c r="C151" s="181"/>
      <c r="D151" s="28"/>
      <c r="E151" s="181"/>
      <c r="F151" s="181"/>
      <c r="G151" s="28"/>
      <c r="H151" s="181"/>
      <c r="I151" s="214"/>
      <c r="J151" s="214"/>
      <c r="K151" s="214"/>
      <c r="L151" s="214"/>
      <c r="M151" s="214"/>
      <c r="N151" s="214"/>
      <c r="O151" s="214"/>
      <c r="P151" s="214"/>
      <c r="Q151" s="214"/>
    </row>
    <row r="152" spans="2:17" x14ac:dyDescent="0.2">
      <c r="B152" s="181"/>
      <c r="C152" s="181"/>
      <c r="D152" s="28"/>
      <c r="E152" s="181"/>
      <c r="F152" s="181"/>
      <c r="G152" s="28"/>
      <c r="H152" s="181"/>
      <c r="I152" s="214"/>
      <c r="J152" s="214"/>
      <c r="K152" s="214"/>
      <c r="L152" s="214"/>
      <c r="M152" s="214"/>
      <c r="N152" s="214"/>
      <c r="O152" s="214"/>
      <c r="P152" s="214"/>
      <c r="Q152" s="214"/>
    </row>
    <row r="153" spans="2:17" x14ac:dyDescent="0.2">
      <c r="B153" s="181"/>
      <c r="C153" s="181"/>
      <c r="D153" s="28"/>
      <c r="E153" s="181"/>
      <c r="F153" s="181"/>
      <c r="G153" s="28"/>
      <c r="H153" s="181"/>
      <c r="I153" s="214"/>
      <c r="J153" s="214"/>
      <c r="K153" s="214"/>
      <c r="L153" s="214"/>
      <c r="M153" s="214"/>
      <c r="N153" s="214"/>
      <c r="O153" s="214"/>
      <c r="P153" s="214"/>
      <c r="Q153" s="214"/>
    </row>
    <row r="154" spans="2:17" x14ac:dyDescent="0.2">
      <c r="B154" s="181"/>
      <c r="C154" s="181"/>
      <c r="D154" s="28"/>
      <c r="E154" s="181"/>
      <c r="F154" s="181"/>
      <c r="G154" s="28"/>
      <c r="H154" s="181"/>
      <c r="I154" s="214"/>
      <c r="J154" s="214"/>
      <c r="K154" s="214"/>
      <c r="L154" s="214"/>
      <c r="M154" s="214"/>
      <c r="N154" s="214"/>
      <c r="O154" s="214"/>
      <c r="P154" s="214"/>
      <c r="Q154" s="214"/>
    </row>
    <row r="155" spans="2:17" x14ac:dyDescent="0.2">
      <c r="B155" s="181"/>
      <c r="C155" s="181"/>
      <c r="D155" s="28"/>
      <c r="E155" s="181"/>
      <c r="F155" s="181"/>
      <c r="G155" s="28"/>
      <c r="H155" s="181"/>
      <c r="I155" s="214"/>
      <c r="J155" s="214"/>
      <c r="K155" s="214"/>
      <c r="L155" s="214"/>
      <c r="M155" s="214"/>
      <c r="N155" s="214"/>
      <c r="O155" s="214"/>
      <c r="P155" s="214"/>
      <c r="Q155" s="214"/>
    </row>
    <row r="156" spans="2:17" x14ac:dyDescent="0.2">
      <c r="B156" s="181"/>
      <c r="C156" s="181"/>
      <c r="D156" s="28"/>
      <c r="E156" s="181"/>
      <c r="F156" s="181"/>
      <c r="G156" s="28"/>
      <c r="H156" s="181"/>
      <c r="I156" s="214"/>
      <c r="J156" s="214"/>
      <c r="K156" s="214"/>
      <c r="L156" s="214"/>
      <c r="M156" s="214"/>
      <c r="N156" s="214"/>
      <c r="O156" s="214"/>
      <c r="P156" s="214"/>
      <c r="Q156" s="214"/>
    </row>
    <row r="157" spans="2:17" x14ac:dyDescent="0.2">
      <c r="B157" s="181"/>
      <c r="C157" s="181"/>
      <c r="D157" s="28"/>
      <c r="E157" s="181"/>
      <c r="F157" s="181"/>
      <c r="G157" s="28"/>
      <c r="H157" s="181"/>
      <c r="I157" s="214"/>
      <c r="J157" s="214"/>
      <c r="K157" s="214"/>
      <c r="L157" s="214"/>
      <c r="M157" s="214"/>
      <c r="N157" s="214"/>
      <c r="O157" s="214"/>
      <c r="P157" s="214"/>
      <c r="Q157" s="214"/>
    </row>
    <row r="158" spans="2:17" x14ac:dyDescent="0.2">
      <c r="B158" s="181"/>
      <c r="C158" s="181"/>
      <c r="D158" s="28"/>
      <c r="E158" s="181"/>
      <c r="F158" s="181"/>
      <c r="G158" s="28"/>
      <c r="H158" s="181"/>
      <c r="I158" s="214"/>
      <c r="J158" s="214"/>
      <c r="K158" s="214"/>
      <c r="L158" s="214"/>
      <c r="M158" s="214"/>
      <c r="N158" s="214"/>
      <c r="O158" s="214"/>
      <c r="P158" s="214"/>
      <c r="Q158" s="214"/>
    </row>
    <row r="159" spans="2:17" x14ac:dyDescent="0.2">
      <c r="B159" s="181"/>
      <c r="C159" s="181"/>
      <c r="D159" s="28"/>
      <c r="E159" s="181"/>
      <c r="F159" s="181"/>
      <c r="G159" s="28"/>
      <c r="H159" s="181"/>
      <c r="I159" s="214"/>
      <c r="J159" s="214"/>
      <c r="K159" s="214"/>
      <c r="L159" s="214"/>
      <c r="M159" s="214"/>
      <c r="N159" s="214"/>
      <c r="O159" s="214"/>
      <c r="P159" s="214"/>
      <c r="Q159" s="214"/>
    </row>
    <row r="160" spans="2:17" x14ac:dyDescent="0.2">
      <c r="B160" s="181"/>
      <c r="C160" s="181"/>
      <c r="D160" s="28"/>
      <c r="E160" s="181"/>
      <c r="F160" s="181"/>
      <c r="G160" s="28"/>
      <c r="H160" s="181"/>
      <c r="I160" s="214"/>
      <c r="J160" s="214"/>
      <c r="K160" s="214"/>
      <c r="L160" s="214"/>
      <c r="M160" s="214"/>
      <c r="N160" s="214"/>
      <c r="O160" s="214"/>
      <c r="P160" s="214"/>
      <c r="Q160" s="214"/>
    </row>
    <row r="161" spans="2:17" x14ac:dyDescent="0.2">
      <c r="B161" s="181"/>
      <c r="C161" s="181"/>
      <c r="D161" s="28"/>
      <c r="E161" s="181"/>
      <c r="F161" s="181"/>
      <c r="G161" s="28"/>
      <c r="H161" s="181"/>
      <c r="I161" s="214"/>
      <c r="J161" s="214"/>
      <c r="K161" s="214"/>
      <c r="L161" s="214"/>
      <c r="M161" s="214"/>
      <c r="N161" s="214"/>
      <c r="O161" s="214"/>
      <c r="P161" s="214"/>
      <c r="Q161" s="214"/>
    </row>
    <row r="162" spans="2:17" x14ac:dyDescent="0.2">
      <c r="B162" s="181"/>
      <c r="C162" s="181"/>
      <c r="D162" s="28"/>
      <c r="E162" s="181"/>
      <c r="F162" s="181"/>
      <c r="G162" s="28"/>
      <c r="H162" s="181"/>
      <c r="I162" s="214"/>
      <c r="J162" s="214"/>
      <c r="K162" s="214"/>
      <c r="L162" s="214"/>
      <c r="M162" s="214"/>
      <c r="N162" s="214"/>
      <c r="O162" s="214"/>
      <c r="P162" s="214"/>
      <c r="Q162" s="214"/>
    </row>
    <row r="163" spans="2:17" x14ac:dyDescent="0.2">
      <c r="B163" s="181"/>
      <c r="C163" s="181"/>
      <c r="D163" s="28"/>
      <c r="E163" s="181"/>
      <c r="F163" s="181"/>
      <c r="G163" s="28"/>
      <c r="H163" s="181"/>
      <c r="I163" s="214"/>
      <c r="J163" s="214"/>
      <c r="K163" s="214"/>
      <c r="L163" s="214"/>
      <c r="M163" s="214"/>
      <c r="N163" s="214"/>
      <c r="O163" s="214"/>
      <c r="P163" s="214"/>
      <c r="Q163" s="214"/>
    </row>
    <row r="164" spans="2:17" x14ac:dyDescent="0.2">
      <c r="B164" s="181"/>
      <c r="C164" s="181"/>
      <c r="D164" s="28"/>
      <c r="E164" s="181"/>
      <c r="F164" s="181"/>
      <c r="G164" s="28"/>
      <c r="H164" s="181"/>
      <c r="I164" s="214"/>
      <c r="J164" s="214"/>
      <c r="K164" s="214"/>
      <c r="L164" s="214"/>
      <c r="M164" s="214"/>
      <c r="N164" s="214"/>
      <c r="O164" s="214"/>
      <c r="P164" s="214"/>
      <c r="Q164" s="214"/>
    </row>
    <row r="165" spans="2:17" x14ac:dyDescent="0.2">
      <c r="B165" s="181"/>
      <c r="C165" s="181"/>
      <c r="D165" s="28"/>
      <c r="E165" s="181"/>
      <c r="F165" s="181"/>
      <c r="G165" s="28"/>
      <c r="H165" s="181"/>
      <c r="I165" s="214"/>
      <c r="J165" s="214"/>
      <c r="K165" s="214"/>
      <c r="L165" s="214"/>
      <c r="M165" s="214"/>
      <c r="N165" s="214"/>
      <c r="O165" s="214"/>
      <c r="P165" s="214"/>
      <c r="Q165" s="214"/>
    </row>
    <row r="166" spans="2:17" x14ac:dyDescent="0.2">
      <c r="B166" s="181"/>
      <c r="C166" s="181"/>
      <c r="D166" s="28"/>
      <c r="E166" s="181"/>
      <c r="F166" s="181"/>
      <c r="G166" s="28"/>
      <c r="H166" s="181"/>
      <c r="I166" s="214"/>
      <c r="J166" s="214"/>
      <c r="K166" s="214"/>
      <c r="L166" s="214"/>
      <c r="M166" s="214"/>
      <c r="N166" s="214"/>
      <c r="O166" s="214"/>
      <c r="P166" s="214"/>
      <c r="Q166" s="214"/>
    </row>
    <row r="167" spans="2:17" x14ac:dyDescent="0.2">
      <c r="B167" s="181"/>
      <c r="C167" s="181"/>
      <c r="D167" s="28"/>
      <c r="E167" s="181"/>
      <c r="F167" s="181"/>
      <c r="G167" s="28"/>
      <c r="H167" s="181"/>
      <c r="I167" s="214"/>
      <c r="J167" s="214"/>
      <c r="K167" s="214"/>
      <c r="L167" s="214"/>
      <c r="M167" s="214"/>
      <c r="N167" s="214"/>
      <c r="O167" s="214"/>
      <c r="P167" s="214"/>
      <c r="Q167" s="214"/>
    </row>
    <row r="168" spans="2:17" x14ac:dyDescent="0.2">
      <c r="B168" s="181"/>
      <c r="C168" s="181"/>
      <c r="D168" s="28"/>
      <c r="E168" s="181"/>
      <c r="F168" s="181"/>
      <c r="G168" s="28"/>
      <c r="H168" s="181"/>
      <c r="I168" s="214"/>
      <c r="J168" s="214"/>
      <c r="K168" s="214"/>
      <c r="L168" s="214"/>
      <c r="M168" s="214"/>
      <c r="N168" s="214"/>
      <c r="O168" s="214"/>
      <c r="P168" s="214"/>
      <c r="Q168" s="214"/>
    </row>
    <row r="169" spans="2:17" x14ac:dyDescent="0.2">
      <c r="B169" s="181"/>
      <c r="C169" s="181"/>
      <c r="D169" s="28"/>
      <c r="E169" s="181"/>
      <c r="F169" s="181"/>
      <c r="G169" s="28"/>
      <c r="H169" s="181"/>
      <c r="I169" s="214"/>
      <c r="J169" s="214"/>
      <c r="K169" s="214"/>
      <c r="L169" s="214"/>
      <c r="M169" s="214"/>
      <c r="N169" s="214"/>
      <c r="O169" s="214"/>
      <c r="P169" s="214"/>
      <c r="Q169" s="214"/>
    </row>
    <row r="170" spans="2:17" x14ac:dyDescent="0.2">
      <c r="B170" s="181"/>
      <c r="C170" s="181"/>
      <c r="D170" s="28"/>
      <c r="E170" s="181"/>
      <c r="F170" s="181"/>
      <c r="G170" s="28"/>
      <c r="H170" s="181"/>
      <c r="I170" s="214"/>
      <c r="J170" s="214"/>
      <c r="K170" s="214"/>
      <c r="L170" s="214"/>
      <c r="M170" s="214"/>
      <c r="N170" s="214"/>
      <c r="O170" s="214"/>
      <c r="P170" s="214"/>
      <c r="Q170" s="214"/>
    </row>
    <row r="171" spans="2:17" x14ac:dyDescent="0.2">
      <c r="B171" s="181"/>
      <c r="C171" s="181"/>
      <c r="D171" s="28"/>
      <c r="E171" s="181"/>
      <c r="F171" s="181"/>
      <c r="G171" s="28"/>
      <c r="H171" s="181"/>
      <c r="I171" s="214"/>
      <c r="J171" s="214"/>
      <c r="K171" s="214"/>
      <c r="L171" s="214"/>
      <c r="M171" s="214"/>
      <c r="N171" s="214"/>
      <c r="O171" s="214"/>
      <c r="P171" s="214"/>
      <c r="Q171" s="214"/>
    </row>
    <row r="172" spans="2:17" x14ac:dyDescent="0.2">
      <c r="B172" s="181"/>
      <c r="C172" s="181"/>
      <c r="D172" s="28"/>
      <c r="E172" s="181"/>
      <c r="F172" s="181"/>
      <c r="G172" s="28"/>
      <c r="H172" s="181"/>
      <c r="I172" s="214"/>
      <c r="J172" s="214"/>
      <c r="K172" s="214"/>
      <c r="L172" s="214"/>
      <c r="M172" s="214"/>
      <c r="N172" s="214"/>
      <c r="O172" s="214"/>
      <c r="P172" s="214"/>
      <c r="Q172" s="214"/>
    </row>
    <row r="173" spans="2:17" x14ac:dyDescent="0.2">
      <c r="B173" s="181"/>
      <c r="C173" s="181"/>
      <c r="D173" s="28"/>
      <c r="E173" s="181"/>
      <c r="F173" s="181"/>
      <c r="G173" s="28"/>
      <c r="H173" s="181"/>
      <c r="I173" s="214"/>
      <c r="J173" s="214"/>
      <c r="K173" s="214"/>
      <c r="L173" s="214"/>
      <c r="M173" s="214"/>
      <c r="N173" s="214"/>
      <c r="O173" s="214"/>
      <c r="P173" s="214"/>
      <c r="Q173" s="214"/>
    </row>
    <row r="174" spans="2:17" x14ac:dyDescent="0.2">
      <c r="B174" s="181"/>
      <c r="C174" s="181"/>
      <c r="D174" s="28"/>
      <c r="E174" s="181"/>
      <c r="F174" s="181"/>
      <c r="G174" s="28"/>
      <c r="H174" s="181"/>
      <c r="I174" s="214"/>
      <c r="J174" s="214"/>
      <c r="K174" s="214"/>
      <c r="L174" s="214"/>
      <c r="M174" s="214"/>
      <c r="N174" s="214"/>
      <c r="O174" s="214"/>
      <c r="P174" s="214"/>
      <c r="Q174" s="214"/>
    </row>
    <row r="175" spans="2:17" x14ac:dyDescent="0.2">
      <c r="B175" s="181"/>
      <c r="C175" s="181"/>
      <c r="D175" s="28"/>
      <c r="E175" s="181"/>
      <c r="F175" s="181"/>
      <c r="G175" s="28"/>
      <c r="H175" s="181"/>
      <c r="I175" s="214"/>
      <c r="J175" s="214"/>
      <c r="K175" s="214"/>
      <c r="L175" s="214"/>
      <c r="M175" s="214"/>
      <c r="N175" s="214"/>
      <c r="O175" s="214"/>
      <c r="P175" s="214"/>
      <c r="Q175" s="214"/>
    </row>
    <row r="176" spans="2:17" x14ac:dyDescent="0.2">
      <c r="B176" s="181"/>
      <c r="C176" s="181"/>
      <c r="D176" s="28"/>
      <c r="E176" s="181"/>
      <c r="F176" s="181"/>
      <c r="G176" s="28"/>
      <c r="H176" s="181"/>
      <c r="I176" s="214"/>
      <c r="J176" s="214"/>
      <c r="K176" s="214"/>
      <c r="L176" s="214"/>
      <c r="M176" s="214"/>
      <c r="N176" s="214"/>
      <c r="O176" s="214"/>
      <c r="P176" s="214"/>
      <c r="Q176" s="214"/>
    </row>
    <row r="177" spans="2:17" x14ac:dyDescent="0.2">
      <c r="B177" s="181"/>
      <c r="C177" s="181"/>
      <c r="D177" s="28"/>
      <c r="E177" s="181"/>
      <c r="F177" s="181"/>
      <c r="G177" s="28"/>
      <c r="H177" s="181"/>
      <c r="I177" s="214"/>
      <c r="J177" s="214"/>
      <c r="K177" s="214"/>
      <c r="L177" s="214"/>
      <c r="M177" s="214"/>
      <c r="N177" s="214"/>
      <c r="O177" s="214"/>
      <c r="P177" s="214"/>
      <c r="Q177" s="214"/>
    </row>
    <row r="178" spans="2:17" x14ac:dyDescent="0.2">
      <c r="B178" s="181"/>
      <c r="C178" s="181"/>
      <c r="D178" s="28"/>
      <c r="E178" s="181"/>
      <c r="F178" s="181"/>
      <c r="G178" s="28"/>
      <c r="H178" s="181"/>
      <c r="I178" s="214"/>
      <c r="J178" s="214"/>
      <c r="K178" s="214"/>
      <c r="L178" s="214"/>
      <c r="M178" s="214"/>
      <c r="N178" s="214"/>
      <c r="O178" s="214"/>
      <c r="P178" s="214"/>
      <c r="Q178" s="214"/>
    </row>
    <row r="179" spans="2:17" x14ac:dyDescent="0.2">
      <c r="B179" s="181"/>
      <c r="C179" s="181"/>
      <c r="D179" s="28"/>
      <c r="E179" s="181"/>
      <c r="F179" s="181"/>
      <c r="G179" s="28"/>
      <c r="H179" s="181"/>
      <c r="I179" s="214"/>
      <c r="J179" s="214"/>
      <c r="K179" s="214"/>
      <c r="L179" s="214"/>
      <c r="M179" s="214"/>
      <c r="N179" s="214"/>
      <c r="O179" s="214"/>
      <c r="P179" s="214"/>
      <c r="Q179" s="214"/>
    </row>
    <row r="180" spans="2:17" x14ac:dyDescent="0.2">
      <c r="B180" s="181"/>
      <c r="C180" s="181"/>
      <c r="D180" s="28"/>
      <c r="E180" s="181"/>
      <c r="F180" s="181"/>
      <c r="G180" s="28"/>
      <c r="H180" s="181"/>
      <c r="I180" s="214"/>
      <c r="J180" s="214"/>
      <c r="K180" s="214"/>
      <c r="L180" s="214"/>
      <c r="M180" s="214"/>
      <c r="N180" s="214"/>
      <c r="O180" s="214"/>
      <c r="P180" s="214"/>
      <c r="Q180" s="214"/>
    </row>
    <row r="181" spans="2:17" x14ac:dyDescent="0.2">
      <c r="B181" s="181"/>
      <c r="C181" s="181"/>
      <c r="D181" s="28"/>
      <c r="E181" s="181"/>
      <c r="F181" s="181"/>
      <c r="G181" s="28"/>
      <c r="H181" s="181"/>
      <c r="I181" s="214"/>
      <c r="J181" s="214"/>
      <c r="K181" s="214"/>
      <c r="L181" s="214"/>
      <c r="M181" s="214"/>
      <c r="N181" s="214"/>
      <c r="O181" s="214"/>
      <c r="P181" s="214"/>
      <c r="Q181" s="214"/>
    </row>
    <row r="182" spans="2:17" x14ac:dyDescent="0.2">
      <c r="B182" s="181"/>
      <c r="C182" s="181"/>
      <c r="D182" s="28"/>
      <c r="E182" s="181"/>
      <c r="F182" s="181"/>
      <c r="G182" s="28"/>
      <c r="H182" s="181"/>
      <c r="I182" s="214"/>
      <c r="J182" s="214"/>
      <c r="K182" s="214"/>
      <c r="L182" s="214"/>
      <c r="M182" s="214"/>
      <c r="N182" s="214"/>
      <c r="O182" s="214"/>
      <c r="P182" s="214"/>
      <c r="Q182" s="214"/>
    </row>
    <row r="183" spans="2:17" x14ac:dyDescent="0.2">
      <c r="B183" s="181"/>
      <c r="C183" s="181"/>
      <c r="D183" s="28"/>
      <c r="E183" s="181"/>
      <c r="F183" s="181"/>
      <c r="G183" s="28"/>
      <c r="H183" s="181"/>
      <c r="I183" s="214"/>
      <c r="J183" s="214"/>
      <c r="K183" s="214"/>
      <c r="L183" s="214"/>
      <c r="M183" s="214"/>
      <c r="N183" s="214"/>
      <c r="O183" s="214"/>
      <c r="P183" s="214"/>
      <c r="Q183" s="214"/>
    </row>
    <row r="184" spans="2:17" x14ac:dyDescent="0.2">
      <c r="B184" s="181"/>
      <c r="C184" s="181"/>
      <c r="D184" s="28"/>
      <c r="E184" s="181"/>
      <c r="F184" s="181"/>
      <c r="G184" s="28"/>
      <c r="H184" s="181"/>
      <c r="I184" s="214"/>
      <c r="J184" s="214"/>
      <c r="K184" s="214"/>
      <c r="L184" s="214"/>
      <c r="M184" s="214"/>
      <c r="N184" s="214"/>
      <c r="O184" s="214"/>
      <c r="P184" s="214"/>
      <c r="Q184" s="214"/>
    </row>
    <row r="185" spans="2:17" x14ac:dyDescent="0.2">
      <c r="B185" s="181"/>
      <c r="C185" s="181"/>
      <c r="D185" s="28"/>
      <c r="E185" s="181"/>
      <c r="F185" s="181"/>
      <c r="G185" s="28"/>
      <c r="H185" s="181"/>
      <c r="I185" s="214"/>
      <c r="J185" s="214"/>
      <c r="K185" s="214"/>
      <c r="L185" s="214"/>
      <c r="M185" s="214"/>
      <c r="N185" s="214"/>
      <c r="O185" s="214"/>
      <c r="P185" s="214"/>
      <c r="Q185" s="214"/>
    </row>
    <row r="186" spans="2:17" x14ac:dyDescent="0.2">
      <c r="B186" s="181"/>
      <c r="C186" s="181"/>
      <c r="D186" s="28"/>
      <c r="E186" s="181"/>
      <c r="F186" s="181"/>
      <c r="G186" s="28"/>
      <c r="H186" s="181"/>
      <c r="I186" s="214"/>
      <c r="J186" s="214"/>
      <c r="K186" s="214"/>
      <c r="L186" s="214"/>
      <c r="M186" s="214"/>
      <c r="N186" s="214"/>
      <c r="O186" s="214"/>
      <c r="P186" s="214"/>
      <c r="Q186" s="214"/>
    </row>
    <row r="187" spans="2:17" x14ac:dyDescent="0.2">
      <c r="B187" s="181"/>
      <c r="C187" s="181"/>
      <c r="D187" s="28"/>
      <c r="E187" s="181"/>
      <c r="F187" s="181"/>
      <c r="G187" s="28"/>
      <c r="H187" s="181"/>
      <c r="I187" s="214"/>
      <c r="J187" s="214"/>
      <c r="K187" s="214"/>
      <c r="L187" s="214"/>
      <c r="M187" s="214"/>
      <c r="N187" s="214"/>
      <c r="O187" s="214"/>
      <c r="P187" s="214"/>
      <c r="Q187" s="214"/>
    </row>
    <row r="188" spans="2:17" x14ac:dyDescent="0.2">
      <c r="B188" s="181"/>
      <c r="C188" s="181"/>
      <c r="D188" s="28"/>
      <c r="E188" s="181"/>
      <c r="F188" s="181"/>
      <c r="G188" s="28"/>
      <c r="H188" s="181"/>
      <c r="I188" s="214"/>
      <c r="J188" s="214"/>
      <c r="K188" s="214"/>
      <c r="L188" s="214"/>
      <c r="M188" s="214"/>
      <c r="N188" s="214"/>
      <c r="O188" s="214"/>
      <c r="P188" s="214"/>
      <c r="Q188" s="214"/>
    </row>
    <row r="189" spans="2:17" x14ac:dyDescent="0.2">
      <c r="B189" s="181"/>
      <c r="C189" s="181"/>
      <c r="D189" s="28"/>
      <c r="E189" s="181"/>
      <c r="F189" s="181"/>
      <c r="G189" s="28"/>
      <c r="H189" s="181"/>
      <c r="I189" s="214"/>
      <c r="J189" s="214"/>
      <c r="K189" s="214"/>
      <c r="L189" s="214"/>
      <c r="M189" s="214"/>
      <c r="N189" s="214"/>
      <c r="O189" s="214"/>
      <c r="P189" s="214"/>
      <c r="Q189" s="214"/>
    </row>
    <row r="190" spans="2:17" x14ac:dyDescent="0.2">
      <c r="B190" s="181"/>
      <c r="C190" s="181"/>
      <c r="D190" s="28"/>
      <c r="E190" s="181"/>
      <c r="F190" s="181"/>
      <c r="G190" s="28"/>
      <c r="H190" s="181"/>
      <c r="I190" s="214"/>
      <c r="J190" s="214"/>
      <c r="K190" s="214"/>
      <c r="L190" s="214"/>
      <c r="M190" s="214"/>
      <c r="N190" s="214"/>
      <c r="O190" s="214"/>
      <c r="P190" s="214"/>
      <c r="Q190" s="214"/>
    </row>
    <row r="191" spans="2:17" x14ac:dyDescent="0.2">
      <c r="B191" s="181"/>
      <c r="C191" s="181"/>
      <c r="D191" s="28"/>
      <c r="E191" s="181"/>
      <c r="F191" s="181"/>
      <c r="G191" s="28"/>
      <c r="H191" s="181"/>
      <c r="I191" s="214"/>
      <c r="J191" s="214"/>
      <c r="K191" s="214"/>
      <c r="L191" s="214"/>
      <c r="M191" s="214"/>
      <c r="N191" s="214"/>
      <c r="O191" s="214"/>
      <c r="P191" s="214"/>
      <c r="Q191" s="214"/>
    </row>
    <row r="192" spans="2:17" x14ac:dyDescent="0.2">
      <c r="B192" s="181"/>
      <c r="C192" s="181"/>
      <c r="D192" s="28"/>
      <c r="E192" s="181"/>
      <c r="F192" s="181"/>
      <c r="G192" s="28"/>
      <c r="H192" s="181"/>
      <c r="I192" s="214"/>
      <c r="J192" s="214"/>
      <c r="K192" s="214"/>
      <c r="L192" s="214"/>
      <c r="M192" s="214"/>
      <c r="N192" s="214"/>
      <c r="O192" s="214"/>
      <c r="P192" s="214"/>
      <c r="Q192" s="214"/>
    </row>
    <row r="193" spans="2:17" x14ac:dyDescent="0.2">
      <c r="B193" s="181"/>
      <c r="C193" s="181"/>
      <c r="D193" s="28"/>
      <c r="E193" s="181"/>
      <c r="F193" s="181"/>
      <c r="G193" s="28"/>
      <c r="H193" s="181"/>
      <c r="I193" s="214"/>
      <c r="J193" s="214"/>
      <c r="K193" s="214"/>
      <c r="L193" s="214"/>
      <c r="M193" s="214"/>
      <c r="N193" s="214"/>
      <c r="O193" s="214"/>
      <c r="P193" s="214"/>
      <c r="Q193" s="214"/>
    </row>
    <row r="194" spans="2:17" x14ac:dyDescent="0.2">
      <c r="B194" s="181"/>
      <c r="C194" s="181"/>
      <c r="D194" s="28"/>
      <c r="E194" s="181"/>
      <c r="F194" s="181"/>
      <c r="G194" s="28"/>
      <c r="H194" s="181"/>
      <c r="I194" s="214"/>
      <c r="J194" s="214"/>
      <c r="K194" s="214"/>
      <c r="L194" s="214"/>
      <c r="M194" s="214"/>
      <c r="N194" s="214"/>
      <c r="O194" s="214"/>
      <c r="P194" s="214"/>
      <c r="Q194" s="214"/>
    </row>
    <row r="195" spans="2:17" x14ac:dyDescent="0.2">
      <c r="B195" s="181"/>
      <c r="C195" s="181"/>
      <c r="D195" s="28"/>
      <c r="E195" s="181"/>
      <c r="F195" s="181"/>
      <c r="G195" s="28"/>
      <c r="H195" s="181"/>
      <c r="I195" s="214"/>
      <c r="J195" s="214"/>
      <c r="K195" s="214"/>
      <c r="L195" s="214"/>
      <c r="M195" s="214"/>
      <c r="N195" s="214"/>
      <c r="O195" s="214"/>
      <c r="P195" s="214"/>
      <c r="Q195" s="214"/>
    </row>
    <row r="196" spans="2:17" x14ac:dyDescent="0.2">
      <c r="B196" s="181"/>
      <c r="C196" s="181"/>
      <c r="D196" s="28"/>
      <c r="E196" s="181"/>
      <c r="F196" s="181"/>
      <c r="G196" s="28"/>
      <c r="H196" s="181"/>
      <c r="I196" s="214"/>
      <c r="J196" s="214"/>
      <c r="K196" s="214"/>
      <c r="L196" s="214"/>
      <c r="M196" s="214"/>
      <c r="N196" s="214"/>
      <c r="O196" s="214"/>
      <c r="P196" s="214"/>
      <c r="Q196" s="214"/>
    </row>
    <row r="197" spans="2:17" x14ac:dyDescent="0.2">
      <c r="B197" s="181"/>
      <c r="C197" s="181"/>
      <c r="D197" s="28"/>
      <c r="E197" s="181"/>
      <c r="F197" s="181"/>
      <c r="G197" s="28"/>
      <c r="H197" s="181"/>
      <c r="I197" s="214"/>
      <c r="J197" s="214"/>
      <c r="K197" s="214"/>
      <c r="L197" s="214"/>
      <c r="M197" s="214"/>
      <c r="N197" s="214"/>
      <c r="O197" s="214"/>
      <c r="P197" s="214"/>
      <c r="Q197" s="214"/>
    </row>
    <row r="198" spans="2:17" x14ac:dyDescent="0.2">
      <c r="B198" s="181"/>
      <c r="C198" s="181"/>
      <c r="D198" s="28"/>
      <c r="E198" s="181"/>
      <c r="F198" s="181"/>
      <c r="G198" s="28"/>
      <c r="H198" s="181"/>
      <c r="I198" s="214"/>
      <c r="J198" s="214"/>
      <c r="K198" s="214"/>
      <c r="L198" s="214"/>
      <c r="M198" s="214"/>
      <c r="N198" s="214"/>
      <c r="O198" s="214"/>
      <c r="P198" s="214"/>
      <c r="Q198" s="214"/>
    </row>
    <row r="199" spans="2:17" x14ac:dyDescent="0.2">
      <c r="B199" s="181"/>
      <c r="C199" s="181"/>
      <c r="D199" s="28"/>
      <c r="E199" s="181"/>
      <c r="F199" s="181"/>
      <c r="G199" s="28"/>
      <c r="H199" s="181"/>
      <c r="I199" s="214"/>
      <c r="J199" s="214"/>
      <c r="K199" s="214"/>
      <c r="L199" s="214"/>
      <c r="M199" s="214"/>
      <c r="N199" s="214"/>
      <c r="O199" s="214"/>
      <c r="P199" s="214"/>
      <c r="Q199" s="214"/>
    </row>
    <row r="200" spans="2:17" x14ac:dyDescent="0.2">
      <c r="B200" s="181"/>
      <c r="C200" s="181"/>
      <c r="D200" s="28"/>
      <c r="E200" s="181"/>
      <c r="F200" s="181"/>
      <c r="G200" s="28"/>
      <c r="H200" s="181"/>
      <c r="I200" s="214"/>
      <c r="J200" s="214"/>
      <c r="K200" s="214"/>
      <c r="L200" s="214"/>
      <c r="M200" s="214"/>
      <c r="N200" s="214"/>
      <c r="O200" s="214"/>
      <c r="P200" s="214"/>
      <c r="Q200" s="214"/>
    </row>
    <row r="201" spans="2:17" x14ac:dyDescent="0.2">
      <c r="B201" s="181"/>
      <c r="C201" s="181"/>
      <c r="D201" s="28"/>
      <c r="E201" s="181"/>
      <c r="F201" s="181"/>
      <c r="G201" s="28"/>
      <c r="H201" s="181"/>
      <c r="I201" s="214"/>
      <c r="J201" s="214"/>
      <c r="K201" s="214"/>
      <c r="L201" s="214"/>
      <c r="M201" s="214"/>
      <c r="N201" s="214"/>
      <c r="O201" s="214"/>
      <c r="P201" s="214"/>
      <c r="Q201" s="214"/>
    </row>
    <row r="202" spans="2:17" x14ac:dyDescent="0.2">
      <c r="B202" s="181"/>
      <c r="C202" s="181"/>
      <c r="D202" s="28"/>
      <c r="E202" s="181"/>
      <c r="F202" s="181"/>
      <c r="G202" s="28"/>
      <c r="H202" s="181"/>
      <c r="I202" s="214"/>
      <c r="J202" s="214"/>
      <c r="K202" s="214"/>
      <c r="L202" s="214"/>
      <c r="M202" s="214"/>
      <c r="N202" s="214"/>
      <c r="O202" s="214"/>
      <c r="P202" s="214"/>
      <c r="Q202" s="214"/>
    </row>
    <row r="203" spans="2:17" x14ac:dyDescent="0.2">
      <c r="B203" s="181"/>
      <c r="C203" s="181"/>
      <c r="D203" s="28"/>
      <c r="E203" s="181"/>
      <c r="F203" s="181"/>
      <c r="G203" s="28"/>
      <c r="H203" s="181"/>
      <c r="I203" s="214"/>
      <c r="J203" s="214"/>
      <c r="K203" s="214"/>
      <c r="L203" s="214"/>
      <c r="M203" s="214"/>
      <c r="N203" s="214"/>
      <c r="O203" s="214"/>
      <c r="P203" s="214"/>
      <c r="Q203" s="214"/>
    </row>
    <row r="204" spans="2:17" x14ac:dyDescent="0.2">
      <c r="B204" s="181"/>
      <c r="C204" s="181"/>
      <c r="D204" s="28"/>
      <c r="E204" s="181"/>
      <c r="F204" s="181"/>
      <c r="G204" s="28"/>
      <c r="H204" s="181"/>
      <c r="I204" s="214"/>
      <c r="J204" s="214"/>
      <c r="K204" s="214"/>
      <c r="L204" s="214"/>
      <c r="M204" s="214"/>
      <c r="N204" s="214"/>
      <c r="O204" s="214"/>
      <c r="P204" s="214"/>
      <c r="Q204" s="214"/>
    </row>
    <row r="205" spans="2:17" x14ac:dyDescent="0.2">
      <c r="B205" s="181"/>
      <c r="C205" s="181"/>
      <c r="D205" s="28"/>
      <c r="E205" s="181"/>
      <c r="F205" s="181"/>
      <c r="G205" s="28"/>
      <c r="H205" s="181"/>
      <c r="I205" s="214"/>
      <c r="J205" s="214"/>
      <c r="K205" s="214"/>
      <c r="L205" s="214"/>
      <c r="M205" s="214"/>
      <c r="N205" s="214"/>
      <c r="O205" s="214"/>
      <c r="P205" s="214"/>
      <c r="Q205" s="214"/>
    </row>
    <row r="206" spans="2:17" x14ac:dyDescent="0.2">
      <c r="B206" s="181"/>
      <c r="C206" s="181"/>
      <c r="D206" s="28"/>
      <c r="E206" s="181"/>
      <c r="F206" s="181"/>
      <c r="G206" s="28"/>
      <c r="H206" s="181"/>
      <c r="I206" s="214"/>
      <c r="J206" s="214"/>
      <c r="K206" s="214"/>
      <c r="L206" s="214"/>
      <c r="M206" s="214"/>
      <c r="N206" s="214"/>
      <c r="O206" s="214"/>
      <c r="P206" s="214"/>
      <c r="Q206" s="214"/>
    </row>
    <row r="207" spans="2:17" x14ac:dyDescent="0.2">
      <c r="B207" s="181"/>
      <c r="C207" s="181"/>
      <c r="D207" s="28"/>
      <c r="E207" s="181"/>
      <c r="F207" s="181"/>
      <c r="G207" s="28"/>
      <c r="H207" s="181"/>
      <c r="I207" s="214"/>
      <c r="J207" s="214"/>
      <c r="K207" s="214"/>
      <c r="L207" s="214"/>
      <c r="M207" s="214"/>
      <c r="N207" s="214"/>
      <c r="O207" s="214"/>
      <c r="P207" s="214"/>
      <c r="Q207" s="214"/>
    </row>
    <row r="208" spans="2:17" x14ac:dyDescent="0.2">
      <c r="B208" s="181"/>
      <c r="C208" s="181"/>
      <c r="D208" s="28"/>
      <c r="E208" s="181"/>
      <c r="F208" s="181"/>
      <c r="G208" s="28"/>
      <c r="H208" s="181"/>
      <c r="I208" s="214"/>
      <c r="J208" s="214"/>
      <c r="K208" s="214"/>
      <c r="L208" s="214"/>
      <c r="M208" s="214"/>
      <c r="N208" s="214"/>
      <c r="O208" s="214"/>
      <c r="P208" s="214"/>
      <c r="Q208" s="214"/>
    </row>
    <row r="209" spans="2:17" x14ac:dyDescent="0.2">
      <c r="B209" s="181"/>
      <c r="C209" s="181"/>
      <c r="D209" s="28"/>
      <c r="E209" s="181"/>
      <c r="F209" s="181"/>
      <c r="G209" s="28"/>
      <c r="H209" s="181"/>
      <c r="I209" s="214"/>
      <c r="J209" s="214"/>
      <c r="K209" s="214"/>
      <c r="L209" s="214"/>
      <c r="M209" s="214"/>
      <c r="N209" s="214"/>
      <c r="O209" s="214"/>
      <c r="P209" s="214"/>
      <c r="Q209" s="214"/>
    </row>
    <row r="210" spans="2:17" x14ac:dyDescent="0.2">
      <c r="B210" s="181"/>
      <c r="C210" s="181"/>
      <c r="D210" s="28"/>
      <c r="E210" s="181"/>
      <c r="F210" s="181"/>
      <c r="G210" s="28"/>
      <c r="H210" s="181"/>
      <c r="I210" s="214"/>
      <c r="J210" s="214"/>
      <c r="K210" s="214"/>
      <c r="L210" s="214"/>
      <c r="M210" s="214"/>
      <c r="N210" s="214"/>
      <c r="O210" s="214"/>
      <c r="P210" s="214"/>
      <c r="Q210" s="214"/>
    </row>
    <row r="211" spans="2:17" x14ac:dyDescent="0.2">
      <c r="B211" s="181"/>
      <c r="C211" s="181"/>
      <c r="D211" s="28"/>
      <c r="E211" s="181"/>
      <c r="F211" s="181"/>
      <c r="G211" s="28"/>
      <c r="H211" s="181"/>
      <c r="I211" s="214"/>
      <c r="J211" s="214"/>
      <c r="K211" s="214"/>
      <c r="L211" s="214"/>
      <c r="M211" s="214"/>
      <c r="N211" s="214"/>
      <c r="O211" s="214"/>
      <c r="P211" s="214"/>
      <c r="Q211" s="214"/>
    </row>
    <row r="212" spans="2:17" x14ac:dyDescent="0.2">
      <c r="B212" s="181"/>
      <c r="C212" s="181"/>
      <c r="D212" s="28"/>
      <c r="E212" s="181"/>
      <c r="F212" s="181"/>
      <c r="G212" s="28"/>
      <c r="H212" s="181"/>
      <c r="I212" s="214"/>
      <c r="J212" s="214"/>
      <c r="K212" s="214"/>
      <c r="L212" s="214"/>
      <c r="M212" s="214"/>
      <c r="N212" s="214"/>
      <c r="O212" s="214"/>
      <c r="P212" s="214"/>
      <c r="Q212" s="214"/>
    </row>
    <row r="213" spans="2:17" x14ac:dyDescent="0.2">
      <c r="B213" s="181"/>
      <c r="C213" s="181"/>
      <c r="D213" s="28"/>
      <c r="E213" s="181"/>
      <c r="F213" s="181"/>
      <c r="G213" s="28"/>
      <c r="H213" s="181"/>
      <c r="I213" s="214"/>
      <c r="J213" s="214"/>
      <c r="K213" s="214"/>
      <c r="L213" s="214"/>
      <c r="M213" s="214"/>
      <c r="N213" s="214"/>
      <c r="O213" s="214"/>
      <c r="P213" s="214"/>
      <c r="Q213" s="214"/>
    </row>
    <row r="214" spans="2:17" x14ac:dyDescent="0.2">
      <c r="B214" s="181"/>
      <c r="C214" s="181"/>
      <c r="D214" s="28"/>
      <c r="E214" s="181"/>
      <c r="F214" s="181"/>
      <c r="G214" s="28"/>
      <c r="H214" s="181"/>
      <c r="I214" s="214"/>
      <c r="J214" s="214"/>
      <c r="K214" s="214"/>
      <c r="L214" s="214"/>
      <c r="M214" s="214"/>
      <c r="N214" s="214"/>
      <c r="O214" s="214"/>
      <c r="P214" s="214"/>
      <c r="Q214" s="214"/>
    </row>
    <row r="215" spans="2:17" x14ac:dyDescent="0.2">
      <c r="B215" s="181"/>
      <c r="C215" s="181"/>
      <c r="D215" s="28"/>
      <c r="E215" s="181"/>
      <c r="F215" s="181"/>
      <c r="G215" s="28"/>
      <c r="H215" s="181"/>
      <c r="I215" s="214"/>
      <c r="J215" s="214"/>
      <c r="K215" s="214"/>
      <c r="L215" s="214"/>
      <c r="M215" s="214"/>
      <c r="N215" s="214"/>
      <c r="O215" s="214"/>
      <c r="P215" s="214"/>
      <c r="Q215" s="214"/>
    </row>
    <row r="216" spans="2:17" x14ac:dyDescent="0.2">
      <c r="B216" s="181"/>
      <c r="C216" s="181"/>
      <c r="D216" s="28"/>
      <c r="E216" s="181"/>
      <c r="F216" s="181"/>
      <c r="G216" s="28"/>
      <c r="H216" s="181"/>
      <c r="I216" s="214"/>
      <c r="J216" s="214"/>
      <c r="K216" s="214"/>
      <c r="L216" s="214"/>
      <c r="M216" s="214"/>
      <c r="N216" s="214"/>
      <c r="O216" s="214"/>
      <c r="P216" s="214"/>
      <c r="Q216" s="214"/>
    </row>
    <row r="217" spans="2:17" x14ac:dyDescent="0.2">
      <c r="B217" s="181"/>
      <c r="C217" s="181"/>
      <c r="D217" s="28"/>
      <c r="E217" s="181"/>
      <c r="F217" s="181"/>
      <c r="G217" s="28"/>
      <c r="H217" s="181"/>
      <c r="I217" s="214"/>
      <c r="J217" s="214"/>
      <c r="K217" s="214"/>
      <c r="L217" s="214"/>
      <c r="M217" s="214"/>
      <c r="N217" s="214"/>
      <c r="O217" s="214"/>
      <c r="P217" s="214"/>
      <c r="Q217" s="214"/>
    </row>
    <row r="218" spans="2:17" x14ac:dyDescent="0.2">
      <c r="B218" s="181"/>
      <c r="C218" s="181"/>
      <c r="D218" s="28"/>
      <c r="E218" s="181"/>
      <c r="F218" s="181"/>
      <c r="G218" s="28"/>
      <c r="H218" s="181"/>
      <c r="I218" s="214"/>
      <c r="J218" s="214"/>
      <c r="K218" s="214"/>
      <c r="L218" s="214"/>
      <c r="M218" s="214"/>
      <c r="N218" s="214"/>
      <c r="O218" s="214"/>
      <c r="P218" s="214"/>
      <c r="Q218" s="214"/>
    </row>
    <row r="219" spans="2:17" x14ac:dyDescent="0.2">
      <c r="B219" s="181"/>
      <c r="C219" s="181"/>
      <c r="D219" s="28"/>
      <c r="E219" s="181"/>
      <c r="F219" s="181"/>
      <c r="G219" s="28"/>
      <c r="H219" s="181"/>
      <c r="I219" s="214"/>
      <c r="J219" s="214"/>
      <c r="K219" s="214"/>
      <c r="L219" s="214"/>
      <c r="M219" s="214"/>
      <c r="N219" s="214"/>
      <c r="O219" s="214"/>
      <c r="P219" s="214"/>
      <c r="Q219" s="214"/>
    </row>
    <row r="220" spans="2:17" x14ac:dyDescent="0.2">
      <c r="B220" s="181"/>
      <c r="C220" s="181"/>
      <c r="D220" s="28"/>
      <c r="E220" s="181"/>
      <c r="F220" s="181"/>
      <c r="G220" s="28"/>
      <c r="H220" s="181"/>
      <c r="I220" s="214"/>
      <c r="J220" s="214"/>
      <c r="K220" s="214"/>
      <c r="L220" s="214"/>
      <c r="M220" s="214"/>
      <c r="N220" s="214"/>
      <c r="O220" s="214"/>
      <c r="P220" s="214"/>
      <c r="Q220" s="214"/>
    </row>
    <row r="221" spans="2:17" x14ac:dyDescent="0.2">
      <c r="B221" s="181"/>
      <c r="C221" s="181"/>
      <c r="D221" s="28"/>
      <c r="E221" s="181"/>
      <c r="F221" s="181"/>
      <c r="G221" s="28"/>
      <c r="H221" s="181"/>
      <c r="I221" s="214"/>
      <c r="J221" s="214"/>
      <c r="K221" s="214"/>
      <c r="L221" s="214"/>
      <c r="M221" s="214"/>
      <c r="N221" s="214"/>
      <c r="O221" s="214"/>
      <c r="P221" s="214"/>
      <c r="Q221" s="214"/>
    </row>
    <row r="222" spans="2:17" x14ac:dyDescent="0.2">
      <c r="B222" s="181"/>
      <c r="C222" s="181"/>
      <c r="D222" s="28"/>
      <c r="E222" s="181"/>
      <c r="F222" s="181"/>
      <c r="G222" s="28"/>
      <c r="H222" s="181"/>
      <c r="I222" s="214"/>
      <c r="J222" s="214"/>
      <c r="K222" s="214"/>
      <c r="L222" s="214"/>
      <c r="M222" s="214"/>
      <c r="N222" s="214"/>
      <c r="O222" s="214"/>
      <c r="P222" s="214"/>
      <c r="Q222" s="214"/>
    </row>
    <row r="223" spans="2:17" x14ac:dyDescent="0.2">
      <c r="B223" s="181"/>
      <c r="C223" s="181"/>
      <c r="D223" s="28"/>
      <c r="E223" s="181"/>
      <c r="F223" s="181"/>
      <c r="G223" s="28"/>
      <c r="H223" s="181"/>
      <c r="I223" s="214"/>
      <c r="J223" s="214"/>
      <c r="K223" s="214"/>
      <c r="L223" s="214"/>
      <c r="M223" s="214"/>
      <c r="N223" s="214"/>
      <c r="O223" s="214"/>
      <c r="P223" s="214"/>
      <c r="Q223" s="214"/>
    </row>
    <row r="224" spans="2:17" x14ac:dyDescent="0.2">
      <c r="B224" s="181"/>
      <c r="C224" s="181"/>
      <c r="D224" s="28"/>
      <c r="E224" s="181"/>
      <c r="F224" s="181"/>
      <c r="G224" s="28"/>
      <c r="H224" s="181"/>
      <c r="I224" s="214"/>
      <c r="J224" s="214"/>
      <c r="K224" s="214"/>
      <c r="L224" s="214"/>
      <c r="M224" s="214"/>
      <c r="N224" s="214"/>
      <c r="O224" s="214"/>
      <c r="P224" s="214"/>
      <c r="Q224" s="214"/>
    </row>
    <row r="225" spans="2:17" x14ac:dyDescent="0.2">
      <c r="B225" s="181"/>
      <c r="C225" s="181"/>
      <c r="D225" s="28"/>
      <c r="E225" s="181"/>
      <c r="F225" s="181"/>
      <c r="G225" s="28"/>
      <c r="H225" s="181"/>
      <c r="I225" s="214"/>
      <c r="J225" s="214"/>
      <c r="K225" s="214"/>
      <c r="L225" s="214"/>
      <c r="M225" s="214"/>
      <c r="N225" s="214"/>
      <c r="O225" s="214"/>
      <c r="P225" s="214"/>
      <c r="Q225" s="214"/>
    </row>
    <row r="226" spans="2:17" x14ac:dyDescent="0.2">
      <c r="B226" s="181"/>
      <c r="C226" s="181"/>
      <c r="D226" s="28"/>
      <c r="E226" s="181"/>
      <c r="F226" s="181"/>
      <c r="G226" s="28"/>
      <c r="H226" s="181"/>
      <c r="I226" s="214"/>
      <c r="J226" s="214"/>
      <c r="K226" s="214"/>
      <c r="L226" s="214"/>
      <c r="M226" s="214"/>
      <c r="N226" s="214"/>
      <c r="O226" s="214"/>
      <c r="P226" s="214"/>
      <c r="Q226" s="214"/>
    </row>
    <row r="227" spans="2:17" x14ac:dyDescent="0.2">
      <c r="B227" s="181"/>
      <c r="C227" s="181"/>
      <c r="D227" s="28"/>
      <c r="E227" s="181"/>
      <c r="F227" s="181"/>
      <c r="G227" s="28"/>
      <c r="H227" s="181"/>
      <c r="I227" s="214"/>
      <c r="J227" s="214"/>
      <c r="K227" s="214"/>
      <c r="L227" s="214"/>
      <c r="M227" s="214"/>
      <c r="N227" s="214"/>
      <c r="O227" s="214"/>
      <c r="P227" s="214"/>
      <c r="Q227" s="214"/>
    </row>
    <row r="228" spans="2:17" x14ac:dyDescent="0.2">
      <c r="B228" s="181"/>
      <c r="C228" s="181"/>
      <c r="D228" s="28"/>
      <c r="E228" s="181"/>
      <c r="F228" s="181"/>
      <c r="G228" s="28"/>
      <c r="H228" s="181"/>
      <c r="I228" s="214"/>
      <c r="J228" s="214"/>
      <c r="K228" s="214"/>
      <c r="L228" s="214"/>
      <c r="M228" s="214"/>
      <c r="N228" s="214"/>
      <c r="O228" s="214"/>
      <c r="P228" s="214"/>
      <c r="Q228" s="214"/>
    </row>
    <row r="229" spans="2:17" x14ac:dyDescent="0.2">
      <c r="B229" s="181"/>
      <c r="C229" s="181"/>
      <c r="D229" s="28"/>
      <c r="E229" s="181"/>
      <c r="F229" s="181"/>
      <c r="G229" s="28"/>
      <c r="H229" s="181"/>
      <c r="I229" s="214"/>
      <c r="J229" s="214"/>
      <c r="K229" s="214"/>
      <c r="L229" s="214"/>
      <c r="M229" s="214"/>
      <c r="N229" s="214"/>
      <c r="O229" s="214"/>
      <c r="P229" s="214"/>
      <c r="Q229" s="214"/>
    </row>
    <row r="230" spans="2:17" x14ac:dyDescent="0.2">
      <c r="B230" s="181"/>
      <c r="C230" s="181"/>
      <c r="D230" s="28"/>
      <c r="E230" s="181"/>
      <c r="F230" s="181"/>
      <c r="G230" s="28"/>
      <c r="H230" s="181"/>
      <c r="I230" s="214"/>
      <c r="J230" s="214"/>
      <c r="K230" s="214"/>
      <c r="L230" s="214"/>
      <c r="M230" s="214"/>
      <c r="N230" s="214"/>
      <c r="O230" s="214"/>
      <c r="P230" s="214"/>
      <c r="Q230" s="214"/>
    </row>
    <row r="231" spans="2:17" x14ac:dyDescent="0.2">
      <c r="B231" s="181"/>
      <c r="C231" s="181"/>
      <c r="D231" s="28"/>
      <c r="E231" s="181"/>
      <c r="F231" s="181"/>
      <c r="G231" s="28"/>
      <c r="H231" s="181"/>
      <c r="I231" s="214"/>
      <c r="J231" s="214"/>
      <c r="K231" s="214"/>
      <c r="L231" s="214"/>
      <c r="M231" s="214"/>
      <c r="N231" s="214"/>
      <c r="O231" s="214"/>
      <c r="P231" s="214"/>
      <c r="Q231" s="214"/>
    </row>
    <row r="232" spans="2:17" x14ac:dyDescent="0.2">
      <c r="B232" s="181"/>
      <c r="C232" s="181"/>
      <c r="D232" s="28"/>
      <c r="E232" s="181"/>
      <c r="F232" s="181"/>
      <c r="G232" s="28"/>
      <c r="H232" s="181"/>
      <c r="I232" s="214"/>
      <c r="J232" s="214"/>
      <c r="K232" s="214"/>
      <c r="L232" s="214"/>
      <c r="M232" s="214"/>
      <c r="N232" s="214"/>
      <c r="O232" s="214"/>
      <c r="P232" s="214"/>
      <c r="Q232" s="214"/>
    </row>
    <row r="233" spans="2:17" x14ac:dyDescent="0.2">
      <c r="B233" s="181"/>
      <c r="C233" s="181"/>
      <c r="D233" s="28"/>
      <c r="E233" s="181"/>
      <c r="F233" s="181"/>
      <c r="G233" s="28"/>
      <c r="H233" s="181"/>
      <c r="I233" s="214"/>
      <c r="J233" s="214"/>
      <c r="K233" s="214"/>
      <c r="L233" s="214"/>
      <c r="M233" s="214"/>
      <c r="N233" s="214"/>
      <c r="O233" s="214"/>
      <c r="P233" s="214"/>
      <c r="Q233" s="214"/>
    </row>
    <row r="234" spans="2:17" x14ac:dyDescent="0.2">
      <c r="B234" s="181"/>
      <c r="C234" s="181"/>
      <c r="D234" s="28"/>
      <c r="E234" s="181"/>
      <c r="F234" s="181"/>
      <c r="G234" s="28"/>
      <c r="H234" s="181"/>
      <c r="I234" s="214"/>
      <c r="J234" s="214"/>
      <c r="K234" s="214"/>
      <c r="L234" s="214"/>
      <c r="M234" s="214"/>
      <c r="N234" s="214"/>
      <c r="O234" s="214"/>
      <c r="P234" s="214"/>
      <c r="Q234" s="214"/>
    </row>
    <row r="235" spans="2:17" x14ac:dyDescent="0.2">
      <c r="B235" s="181"/>
      <c r="C235" s="181"/>
      <c r="D235" s="28"/>
      <c r="E235" s="181"/>
      <c r="F235" s="181"/>
      <c r="G235" s="28"/>
      <c r="H235" s="181"/>
      <c r="I235" s="214"/>
      <c r="J235" s="214"/>
      <c r="K235" s="214"/>
      <c r="L235" s="214"/>
      <c r="M235" s="214"/>
      <c r="N235" s="214"/>
      <c r="O235" s="214"/>
      <c r="P235" s="214"/>
      <c r="Q235" s="214"/>
    </row>
    <row r="236" spans="2:17" x14ac:dyDescent="0.2">
      <c r="B236" s="181"/>
      <c r="C236" s="181"/>
      <c r="D236" s="28"/>
      <c r="E236" s="181"/>
      <c r="F236" s="181"/>
      <c r="G236" s="28"/>
      <c r="H236" s="181"/>
      <c r="I236" s="214"/>
      <c r="J236" s="214"/>
      <c r="K236" s="214"/>
      <c r="L236" s="214"/>
      <c r="M236" s="214"/>
      <c r="N236" s="214"/>
      <c r="O236" s="214"/>
      <c r="P236" s="214"/>
      <c r="Q236" s="214"/>
    </row>
    <row r="237" spans="2:17" x14ac:dyDescent="0.2">
      <c r="B237" s="181"/>
      <c r="C237" s="181"/>
      <c r="D237" s="28"/>
      <c r="E237" s="181"/>
      <c r="F237" s="181"/>
      <c r="G237" s="28"/>
      <c r="H237" s="181"/>
      <c r="I237" s="214"/>
      <c r="J237" s="214"/>
      <c r="K237" s="214"/>
      <c r="L237" s="214"/>
      <c r="M237" s="214"/>
      <c r="N237" s="214"/>
      <c r="O237" s="214"/>
      <c r="P237" s="214"/>
      <c r="Q237" s="214"/>
    </row>
    <row r="238" spans="2:17" x14ac:dyDescent="0.2">
      <c r="B238" s="181"/>
      <c r="C238" s="181"/>
      <c r="D238" s="28"/>
      <c r="E238" s="181"/>
      <c r="F238" s="181"/>
      <c r="G238" s="28"/>
      <c r="H238" s="181"/>
      <c r="I238" s="214"/>
      <c r="J238" s="214"/>
      <c r="K238" s="214"/>
      <c r="L238" s="214"/>
      <c r="M238" s="214"/>
      <c r="N238" s="214"/>
      <c r="O238" s="214"/>
      <c r="P238" s="214"/>
      <c r="Q238" s="214"/>
    </row>
    <row r="239" spans="2:17" x14ac:dyDescent="0.2">
      <c r="B239" s="181"/>
      <c r="C239" s="181"/>
      <c r="D239" s="28"/>
      <c r="E239" s="181"/>
      <c r="F239" s="181"/>
      <c r="G239" s="28"/>
      <c r="H239" s="181"/>
      <c r="I239" s="214"/>
      <c r="J239" s="214"/>
      <c r="K239" s="214"/>
      <c r="L239" s="214"/>
      <c r="M239" s="214"/>
      <c r="N239" s="214"/>
      <c r="O239" s="214"/>
      <c r="P239" s="214"/>
      <c r="Q239" s="214"/>
    </row>
    <row r="240" spans="2:17" x14ac:dyDescent="0.2">
      <c r="B240" s="181"/>
      <c r="C240" s="181"/>
      <c r="D240" s="28"/>
      <c r="E240" s="181"/>
      <c r="F240" s="181"/>
      <c r="G240" s="28"/>
      <c r="H240" s="181"/>
      <c r="I240" s="214"/>
      <c r="J240" s="214"/>
      <c r="K240" s="214"/>
      <c r="L240" s="214"/>
      <c r="M240" s="214"/>
      <c r="N240" s="214"/>
      <c r="O240" s="214"/>
      <c r="P240" s="214"/>
      <c r="Q240" s="214"/>
    </row>
    <row r="241" spans="2:17" x14ac:dyDescent="0.2">
      <c r="B241" s="181"/>
      <c r="C241" s="181"/>
      <c r="D241" s="28"/>
      <c r="E241" s="181"/>
      <c r="F241" s="181"/>
      <c r="G241" s="28"/>
      <c r="H241" s="181"/>
      <c r="I241" s="214"/>
      <c r="J241" s="214"/>
      <c r="K241" s="214"/>
      <c r="L241" s="214"/>
      <c r="M241" s="214"/>
      <c r="N241" s="214"/>
      <c r="O241" s="214"/>
      <c r="P241" s="214"/>
      <c r="Q241" s="214"/>
    </row>
    <row r="242" spans="2:17" x14ac:dyDescent="0.2">
      <c r="B242" s="181"/>
      <c r="C242" s="181"/>
      <c r="D242" s="28"/>
      <c r="E242" s="181"/>
      <c r="F242" s="181"/>
      <c r="G242" s="28"/>
      <c r="H242" s="181"/>
      <c r="I242" s="214"/>
      <c r="J242" s="214"/>
      <c r="K242" s="214"/>
      <c r="L242" s="214"/>
      <c r="M242" s="214"/>
      <c r="N242" s="214"/>
      <c r="O242" s="214"/>
      <c r="P242" s="214"/>
      <c r="Q242" s="214"/>
    </row>
    <row r="243" spans="2:17" x14ac:dyDescent="0.2">
      <c r="B243" s="181"/>
      <c r="C243" s="181"/>
      <c r="D243" s="28"/>
      <c r="E243" s="181"/>
      <c r="F243" s="181"/>
      <c r="G243" s="28"/>
      <c r="H243" s="181"/>
      <c r="I243" s="214"/>
      <c r="J243" s="214"/>
      <c r="K243" s="214"/>
      <c r="L243" s="214"/>
      <c r="M243" s="214"/>
      <c r="N243" s="214"/>
      <c r="O243" s="214"/>
      <c r="P243" s="214"/>
      <c r="Q243" s="214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221" bestFit="1" customWidth="1"/>
    <col min="2" max="2" width="14.42578125" style="192" bestFit="1" customWidth="1"/>
    <col min="3" max="4" width="12.85546875" style="248" bestFit="1" customWidth="1"/>
    <col min="5" max="5" width="14.85546875" style="192" bestFit="1" customWidth="1"/>
    <col min="6" max="6" width="16" style="192" bestFit="1" customWidth="1"/>
    <col min="7" max="7" width="10.7109375" style="35" bestFit="1" customWidth="1"/>
    <col min="8" max="8" width="14.42578125" style="192" bestFit="1" customWidth="1"/>
    <col min="9" max="10" width="12.85546875" style="248" bestFit="1" customWidth="1"/>
    <col min="11" max="12" width="16" style="192" bestFit="1" customWidth="1"/>
    <col min="13" max="13" width="10.7109375" style="35" bestFit="1" customWidth="1"/>
    <col min="14" max="14" width="16.140625" style="192" bestFit="1" customWidth="1"/>
    <col min="15" max="16384" width="16.28515625" style="221"/>
  </cols>
  <sheetData>
    <row r="2" spans="1:19" s="169" customFormat="1" ht="18.75" x14ac:dyDescent="0.3">
      <c r="A2" s="5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54"/>
      <c r="P2" s="154"/>
      <c r="Q2" s="154"/>
      <c r="R2" s="154"/>
      <c r="S2" s="154"/>
    </row>
    <row r="3" spans="1:19" x14ac:dyDescent="0.2">
      <c r="A3" s="76"/>
    </row>
    <row r="4" spans="1:19" s="236" customFormat="1" x14ac:dyDescent="0.2">
      <c r="B4" s="223"/>
      <c r="C4" s="9"/>
      <c r="D4" s="9"/>
      <c r="E4" s="223"/>
      <c r="F4" s="223"/>
      <c r="G4" s="47"/>
      <c r="H4" s="223"/>
      <c r="I4" s="9"/>
      <c r="J4" s="9"/>
      <c r="K4" s="223"/>
      <c r="L4" s="223"/>
      <c r="M4" s="47"/>
      <c r="N4" s="236" t="str">
        <f>VALVAL</f>
        <v>млрд. одиниць</v>
      </c>
    </row>
    <row r="5" spans="1:19" s="113" customFormat="1" x14ac:dyDescent="0.2">
      <c r="A5" s="163"/>
      <c r="B5" s="264">
        <v>44196</v>
      </c>
      <c r="C5" s="265"/>
      <c r="D5" s="265"/>
      <c r="E5" s="265"/>
      <c r="F5" s="265"/>
      <c r="G5" s="266"/>
      <c r="H5" s="264">
        <v>44377</v>
      </c>
      <c r="I5" s="265"/>
      <c r="J5" s="265"/>
      <c r="K5" s="265"/>
      <c r="L5" s="265"/>
      <c r="M5" s="266"/>
      <c r="N5" s="53"/>
    </row>
    <row r="6" spans="1:19" s="157" customFormat="1" x14ac:dyDescent="0.2">
      <c r="A6" s="220"/>
      <c r="B6" s="7" t="s">
        <v>6</v>
      </c>
      <c r="C6" s="56" t="s">
        <v>170</v>
      </c>
      <c r="D6" s="56" t="s">
        <v>196</v>
      </c>
      <c r="E6" s="7" t="s">
        <v>157</v>
      </c>
      <c r="F6" s="7" t="s">
        <v>160</v>
      </c>
      <c r="G6" s="101" t="s">
        <v>181</v>
      </c>
      <c r="H6" s="7" t="s">
        <v>6</v>
      </c>
      <c r="I6" s="56" t="s">
        <v>170</v>
      </c>
      <c r="J6" s="56" t="s">
        <v>196</v>
      </c>
      <c r="K6" s="7" t="s">
        <v>157</v>
      </c>
      <c r="L6" s="7" t="s">
        <v>160</v>
      </c>
      <c r="M6" s="101" t="s">
        <v>181</v>
      </c>
      <c r="N6" s="7" t="s">
        <v>62</v>
      </c>
    </row>
    <row r="7" spans="1:19" s="143" customFormat="1" ht="15" x14ac:dyDescent="0.2">
      <c r="A7" s="256" t="s">
        <v>142</v>
      </c>
      <c r="B7" s="217"/>
      <c r="C7" s="249"/>
      <c r="D7" s="249"/>
      <c r="E7" s="217">
        <f>SUM(E8:E23)</f>
        <v>90.253504033989998</v>
      </c>
      <c r="F7" s="217">
        <f>SUM(F8:F23)</f>
        <v>2551.8817251684204</v>
      </c>
      <c r="G7" s="38">
        <f>SUM(G8:G23)</f>
        <v>0.99999999999999989</v>
      </c>
      <c r="H7" s="217"/>
      <c r="I7" s="249"/>
      <c r="J7" s="249"/>
      <c r="K7" s="217">
        <f>SUM(K8:K23)</f>
        <v>92.52030403273001</v>
      </c>
      <c r="L7" s="217">
        <f>SUM(L8:L23)</f>
        <v>2514.3595384780501</v>
      </c>
      <c r="M7" s="38">
        <f>SUM(M8:M23)</f>
        <v>1</v>
      </c>
      <c r="N7" s="217">
        <f>SUM(N8:N23)</f>
        <v>1.0000000000002411E-6</v>
      </c>
    </row>
    <row r="8" spans="1:19" s="239" customFormat="1" x14ac:dyDescent="0.2">
      <c r="A8" s="177" t="s">
        <v>112</v>
      </c>
      <c r="B8" s="166">
        <v>32.631661221930003</v>
      </c>
      <c r="C8" s="206">
        <v>1</v>
      </c>
      <c r="D8" s="206">
        <v>28.2746</v>
      </c>
      <c r="E8" s="166">
        <v>32.631661221930003</v>
      </c>
      <c r="F8" s="166">
        <v>922.64716838557001</v>
      </c>
      <c r="G8" s="246">
        <v>0.36155599999999999</v>
      </c>
      <c r="H8" s="166">
        <v>34.053041196880002</v>
      </c>
      <c r="I8" s="206">
        <v>1</v>
      </c>
      <c r="J8" s="206">
        <v>27.176300000000001</v>
      </c>
      <c r="K8" s="166">
        <v>34.053041196880002</v>
      </c>
      <c r="L8" s="166">
        <v>925.43566347878004</v>
      </c>
      <c r="M8" s="246">
        <v>0.36806</v>
      </c>
      <c r="N8" s="166">
        <v>6.5050000000000004E-3</v>
      </c>
    </row>
    <row r="9" spans="1:19" x14ac:dyDescent="0.2">
      <c r="A9" s="6" t="s">
        <v>3</v>
      </c>
      <c r="B9" s="120">
        <v>10.242567499650001</v>
      </c>
      <c r="C9" s="153">
        <v>1.22865</v>
      </c>
      <c r="D9" s="153">
        <v>34.739600000000003</v>
      </c>
      <c r="E9" s="120">
        <v>12.584535162690001</v>
      </c>
      <c r="F9" s="120">
        <v>355.82269791083002</v>
      </c>
      <c r="G9" s="205">
        <v>0.139435</v>
      </c>
      <c r="H9" s="120">
        <v>10.149211919740001</v>
      </c>
      <c r="I9" s="153">
        <v>1.1886019999999999</v>
      </c>
      <c r="J9" s="153">
        <v>32.3018</v>
      </c>
      <c r="K9" s="120">
        <v>12.06337189349</v>
      </c>
      <c r="L9" s="120">
        <v>327.83781358904997</v>
      </c>
      <c r="M9" s="205">
        <v>0.130386</v>
      </c>
      <c r="N9" s="120">
        <v>-9.0489999999999998E-3</v>
      </c>
      <c r="O9" s="214"/>
      <c r="P9" s="214"/>
      <c r="Q9" s="214"/>
    </row>
    <row r="10" spans="1:19" x14ac:dyDescent="0.2">
      <c r="A10" s="6" t="s">
        <v>150</v>
      </c>
      <c r="B10" s="120">
        <v>0</v>
      </c>
      <c r="C10" s="153">
        <v>0.782165</v>
      </c>
      <c r="D10" s="153">
        <v>22.115400000000001</v>
      </c>
      <c r="E10" s="120">
        <v>0</v>
      </c>
      <c r="F10" s="120">
        <v>0</v>
      </c>
      <c r="G10" s="205">
        <v>0</v>
      </c>
      <c r="H10" s="120">
        <v>0</v>
      </c>
      <c r="I10" s="153">
        <v>0.80805000000000005</v>
      </c>
      <c r="J10" s="153">
        <v>21.959800000000001</v>
      </c>
      <c r="K10" s="120">
        <v>0</v>
      </c>
      <c r="L10" s="120">
        <v>0</v>
      </c>
      <c r="M10" s="205">
        <v>0</v>
      </c>
      <c r="N10" s="120">
        <v>0</v>
      </c>
      <c r="O10" s="214"/>
      <c r="P10" s="214"/>
      <c r="Q10" s="214"/>
    </row>
    <row r="11" spans="1:19" x14ac:dyDescent="0.2">
      <c r="A11" s="6" t="s">
        <v>15</v>
      </c>
      <c r="B11" s="120">
        <v>8.9041867410000002</v>
      </c>
      <c r="C11" s="153">
        <v>1.4402680000000001</v>
      </c>
      <c r="D11" s="153">
        <v>40.723014999999997</v>
      </c>
      <c r="E11" s="120">
        <v>12.824419451260001</v>
      </c>
      <c r="F11" s="120">
        <v>362.60533021653998</v>
      </c>
      <c r="G11" s="205">
        <v>0.142093</v>
      </c>
      <c r="H11" s="120">
        <v>8.4505025749999998</v>
      </c>
      <c r="I11" s="153">
        <v>1.4264239999999999</v>
      </c>
      <c r="J11" s="153">
        <v>38.764916999999997</v>
      </c>
      <c r="K11" s="120">
        <v>12.053996715089999</v>
      </c>
      <c r="L11" s="120">
        <v>327.58303092815999</v>
      </c>
      <c r="M11" s="205">
        <v>0.13028500000000001</v>
      </c>
      <c r="N11" s="120">
        <v>-1.1808000000000001E-2</v>
      </c>
      <c r="O11" s="214"/>
      <c r="P11" s="214"/>
      <c r="Q11" s="214"/>
    </row>
    <row r="12" spans="1:19" x14ac:dyDescent="0.2">
      <c r="A12" s="6" t="s">
        <v>16</v>
      </c>
      <c r="B12" s="120">
        <v>894.27795005642997</v>
      </c>
      <c r="C12" s="153">
        <v>3.5367000000000003E-2</v>
      </c>
      <c r="D12" s="153">
        <v>1</v>
      </c>
      <c r="E12" s="120">
        <v>31.628314814260001</v>
      </c>
      <c r="F12" s="120">
        <v>894.27795005642997</v>
      </c>
      <c r="G12" s="205">
        <v>0.350439</v>
      </c>
      <c r="H12" s="120">
        <v>918.91225266358003</v>
      </c>
      <c r="I12" s="153">
        <v>3.6797000000000003E-2</v>
      </c>
      <c r="J12" s="153">
        <v>1</v>
      </c>
      <c r="K12" s="120">
        <v>33.813000764270001</v>
      </c>
      <c r="L12" s="120">
        <v>918.91225266358003</v>
      </c>
      <c r="M12" s="205">
        <v>0.36546600000000001</v>
      </c>
      <c r="N12" s="120">
        <v>1.5027E-2</v>
      </c>
      <c r="O12" s="214"/>
      <c r="P12" s="214"/>
      <c r="Q12" s="214"/>
    </row>
    <row r="13" spans="1:19" x14ac:dyDescent="0.2">
      <c r="A13" s="6" t="s">
        <v>94</v>
      </c>
      <c r="B13" s="120">
        <v>60.226565366000003</v>
      </c>
      <c r="C13" s="153">
        <v>9.7059999999999994E-3</v>
      </c>
      <c r="D13" s="153">
        <v>0.27444000000000002</v>
      </c>
      <c r="E13" s="120">
        <v>0.58457338385000002</v>
      </c>
      <c r="F13" s="120">
        <v>16.52857859905</v>
      </c>
      <c r="G13" s="205">
        <v>6.4770000000000001E-3</v>
      </c>
      <c r="H13" s="120">
        <v>59.430482744000003</v>
      </c>
      <c r="I13" s="153">
        <v>9.0340000000000004E-3</v>
      </c>
      <c r="J13" s="153">
        <v>0.24551000000000001</v>
      </c>
      <c r="K13" s="120">
        <v>0.53689346299999996</v>
      </c>
      <c r="L13" s="120">
        <v>14.590777818479999</v>
      </c>
      <c r="M13" s="205">
        <v>5.803E-3</v>
      </c>
      <c r="N13" s="120">
        <v>-6.7400000000000001E-4</v>
      </c>
      <c r="O13" s="214"/>
      <c r="P13" s="214"/>
      <c r="Q13" s="214"/>
    </row>
    <row r="14" spans="1:19" x14ac:dyDescent="0.2">
      <c r="B14" s="181"/>
      <c r="C14" s="240"/>
      <c r="D14" s="240"/>
      <c r="E14" s="181"/>
      <c r="F14" s="181"/>
      <c r="G14" s="28"/>
      <c r="H14" s="181"/>
      <c r="I14" s="240"/>
      <c r="J14" s="240"/>
      <c r="K14" s="181"/>
      <c r="L14" s="181"/>
      <c r="M14" s="28"/>
      <c r="N14" s="181"/>
      <c r="O14" s="214"/>
      <c r="P14" s="214"/>
      <c r="Q14" s="214"/>
    </row>
    <row r="15" spans="1:19" x14ac:dyDescent="0.2">
      <c r="B15" s="181"/>
      <c r="C15" s="240"/>
      <c r="D15" s="240"/>
      <c r="E15" s="181"/>
      <c r="F15" s="181"/>
      <c r="G15" s="28"/>
      <c r="H15" s="181"/>
      <c r="I15" s="240"/>
      <c r="J15" s="240"/>
      <c r="K15" s="181"/>
      <c r="L15" s="181"/>
      <c r="M15" s="28"/>
      <c r="N15" s="181"/>
      <c r="O15" s="214"/>
      <c r="P15" s="214"/>
      <c r="Q15" s="214"/>
    </row>
    <row r="16" spans="1:19" x14ac:dyDescent="0.2">
      <c r="B16" s="181"/>
      <c r="C16" s="240"/>
      <c r="D16" s="240"/>
      <c r="E16" s="181"/>
      <c r="F16" s="181"/>
      <c r="G16" s="28"/>
      <c r="H16" s="181"/>
      <c r="I16" s="240"/>
      <c r="J16" s="240"/>
      <c r="K16" s="181"/>
      <c r="L16" s="181"/>
      <c r="M16" s="28"/>
      <c r="N16" s="181"/>
      <c r="O16" s="214"/>
      <c r="P16" s="214"/>
      <c r="Q16" s="214"/>
    </row>
    <row r="17" spans="2:17" x14ac:dyDescent="0.2">
      <c r="B17" s="181"/>
      <c r="C17" s="240"/>
      <c r="D17" s="240"/>
      <c r="E17" s="181"/>
      <c r="F17" s="181"/>
      <c r="G17" s="28"/>
      <c r="H17" s="181"/>
      <c r="I17" s="240"/>
      <c r="J17" s="240"/>
      <c r="K17" s="181"/>
      <c r="L17" s="181"/>
      <c r="M17" s="28"/>
      <c r="N17" s="181"/>
      <c r="O17" s="214"/>
      <c r="P17" s="214"/>
      <c r="Q17" s="214"/>
    </row>
    <row r="18" spans="2:17" x14ac:dyDescent="0.2">
      <c r="B18" s="181"/>
      <c r="C18" s="240"/>
      <c r="D18" s="240"/>
      <c r="E18" s="181"/>
      <c r="F18" s="181"/>
      <c r="G18" s="28"/>
      <c r="H18" s="181"/>
      <c r="I18" s="240"/>
      <c r="J18" s="240"/>
      <c r="K18" s="181"/>
      <c r="L18" s="181"/>
      <c r="M18" s="28"/>
      <c r="N18" s="181"/>
      <c r="O18" s="214"/>
      <c r="P18" s="214"/>
      <c r="Q18" s="214"/>
    </row>
    <row r="19" spans="2:17" x14ac:dyDescent="0.2">
      <c r="B19" s="181"/>
      <c r="C19" s="240"/>
      <c r="D19" s="240"/>
      <c r="E19" s="181"/>
      <c r="F19" s="181"/>
      <c r="G19" s="28"/>
      <c r="H19" s="181"/>
      <c r="I19" s="240"/>
      <c r="J19" s="240"/>
      <c r="K19" s="181"/>
      <c r="L19" s="181"/>
      <c r="M19" s="28"/>
      <c r="N19" s="181"/>
      <c r="O19" s="214"/>
      <c r="P19" s="214"/>
      <c r="Q19" s="214"/>
    </row>
    <row r="20" spans="2:17" x14ac:dyDescent="0.2">
      <c r="B20" s="181"/>
      <c r="C20" s="240"/>
      <c r="D20" s="240"/>
      <c r="E20" s="181"/>
      <c r="F20" s="181"/>
      <c r="G20" s="28"/>
      <c r="H20" s="181"/>
      <c r="I20" s="240"/>
      <c r="J20" s="240"/>
      <c r="K20" s="181"/>
      <c r="L20" s="181"/>
      <c r="M20" s="28"/>
      <c r="N20" s="181"/>
      <c r="O20" s="214"/>
      <c r="P20" s="214"/>
      <c r="Q20" s="214"/>
    </row>
    <row r="21" spans="2:17" x14ac:dyDescent="0.2">
      <c r="B21" s="181"/>
      <c r="C21" s="240"/>
      <c r="D21" s="240"/>
      <c r="E21" s="181"/>
      <c r="F21" s="181"/>
      <c r="G21" s="28"/>
      <c r="H21" s="181"/>
      <c r="I21" s="240"/>
      <c r="J21" s="240"/>
      <c r="K21" s="181"/>
      <c r="L21" s="181"/>
      <c r="M21" s="28"/>
      <c r="N21" s="181"/>
      <c r="O21" s="214"/>
      <c r="P21" s="214"/>
      <c r="Q21" s="214"/>
    </row>
    <row r="22" spans="2:17" x14ac:dyDescent="0.2">
      <c r="B22" s="181"/>
      <c r="C22" s="240"/>
      <c r="D22" s="240"/>
      <c r="E22" s="181"/>
      <c r="F22" s="181"/>
      <c r="G22" s="28"/>
      <c r="H22" s="181"/>
      <c r="I22" s="240"/>
      <c r="J22" s="240"/>
      <c r="K22" s="181"/>
      <c r="L22" s="181"/>
      <c r="M22" s="28"/>
      <c r="N22" s="181"/>
      <c r="O22" s="214"/>
      <c r="P22" s="214"/>
      <c r="Q22" s="214"/>
    </row>
    <row r="23" spans="2:17" x14ac:dyDescent="0.2">
      <c r="B23" s="181"/>
      <c r="C23" s="240"/>
      <c r="D23" s="240"/>
      <c r="E23" s="181"/>
      <c r="F23" s="181"/>
      <c r="G23" s="28"/>
      <c r="H23" s="181"/>
      <c r="I23" s="240"/>
      <c r="J23" s="240"/>
      <c r="K23" s="181"/>
      <c r="L23" s="181"/>
      <c r="M23" s="28"/>
      <c r="N23" s="181"/>
      <c r="O23" s="214"/>
      <c r="P23" s="214"/>
      <c r="Q23" s="214"/>
    </row>
    <row r="24" spans="2:17" x14ac:dyDescent="0.2">
      <c r="B24" s="181"/>
      <c r="C24" s="240"/>
      <c r="D24" s="240"/>
      <c r="E24" s="181"/>
      <c r="F24" s="181"/>
      <c r="G24" s="28"/>
      <c r="H24" s="181"/>
      <c r="I24" s="240"/>
      <c r="J24" s="240"/>
      <c r="K24" s="181"/>
      <c r="L24" s="181"/>
      <c r="M24" s="28"/>
      <c r="N24" s="181"/>
      <c r="O24" s="214"/>
      <c r="P24" s="214"/>
      <c r="Q24" s="214"/>
    </row>
    <row r="25" spans="2:17" x14ac:dyDescent="0.2">
      <c r="B25" s="181"/>
      <c r="C25" s="240"/>
      <c r="D25" s="240"/>
      <c r="E25" s="181"/>
      <c r="F25" s="181"/>
      <c r="G25" s="28"/>
      <c r="H25" s="181"/>
      <c r="I25" s="240"/>
      <c r="J25" s="240"/>
      <c r="K25" s="181"/>
      <c r="L25" s="181"/>
      <c r="M25" s="28"/>
      <c r="N25" s="181"/>
      <c r="O25" s="214"/>
      <c r="P25" s="214"/>
      <c r="Q25" s="214"/>
    </row>
    <row r="26" spans="2:17" x14ac:dyDescent="0.2">
      <c r="B26" s="181"/>
      <c r="C26" s="240"/>
      <c r="D26" s="240"/>
      <c r="E26" s="181"/>
      <c r="F26" s="181"/>
      <c r="G26" s="28"/>
      <c r="H26" s="181"/>
      <c r="I26" s="240"/>
      <c r="J26" s="240"/>
      <c r="K26" s="181"/>
      <c r="L26" s="181"/>
      <c r="M26" s="28"/>
      <c r="N26" s="181"/>
      <c r="O26" s="214"/>
      <c r="P26" s="214"/>
      <c r="Q26" s="214"/>
    </row>
    <row r="27" spans="2:17" x14ac:dyDescent="0.2">
      <c r="B27" s="181"/>
      <c r="C27" s="240"/>
      <c r="D27" s="240"/>
      <c r="E27" s="181"/>
      <c r="F27" s="181"/>
      <c r="G27" s="28"/>
      <c r="H27" s="181"/>
      <c r="I27" s="240"/>
      <c r="J27" s="240"/>
      <c r="K27" s="181"/>
      <c r="L27" s="181"/>
      <c r="M27" s="28"/>
      <c r="N27" s="181"/>
      <c r="O27" s="214"/>
      <c r="P27" s="214"/>
      <c r="Q27" s="214"/>
    </row>
    <row r="28" spans="2:17" x14ac:dyDescent="0.2">
      <c r="B28" s="181"/>
      <c r="C28" s="240"/>
      <c r="D28" s="240"/>
      <c r="E28" s="181"/>
      <c r="F28" s="181"/>
      <c r="G28" s="28"/>
      <c r="H28" s="181"/>
      <c r="I28" s="240"/>
      <c r="J28" s="240"/>
      <c r="K28" s="181"/>
      <c r="L28" s="181"/>
      <c r="M28" s="28"/>
      <c r="N28" s="181"/>
      <c r="O28" s="214"/>
      <c r="P28" s="214"/>
      <c r="Q28" s="214"/>
    </row>
    <row r="29" spans="2:17" x14ac:dyDescent="0.2">
      <c r="B29" s="181"/>
      <c r="C29" s="240"/>
      <c r="D29" s="240"/>
      <c r="E29" s="181"/>
      <c r="F29" s="181"/>
      <c r="G29" s="28"/>
      <c r="H29" s="181"/>
      <c r="I29" s="240"/>
      <c r="J29" s="240"/>
      <c r="K29" s="181"/>
      <c r="L29" s="181"/>
      <c r="M29" s="28"/>
      <c r="N29" s="181"/>
      <c r="O29" s="214"/>
      <c r="P29" s="214"/>
      <c r="Q29" s="214"/>
    </row>
    <row r="30" spans="2:17" x14ac:dyDescent="0.2">
      <c r="B30" s="181"/>
      <c r="C30" s="240"/>
      <c r="D30" s="240"/>
      <c r="E30" s="181"/>
      <c r="F30" s="181"/>
      <c r="G30" s="28"/>
      <c r="H30" s="181"/>
      <c r="I30" s="240"/>
      <c r="J30" s="240"/>
      <c r="K30" s="181"/>
      <c r="L30" s="181"/>
      <c r="M30" s="28"/>
      <c r="N30" s="181"/>
      <c r="O30" s="214"/>
      <c r="P30" s="214"/>
      <c r="Q30" s="214"/>
    </row>
    <row r="31" spans="2:17" x14ac:dyDescent="0.2">
      <c r="B31" s="181"/>
      <c r="C31" s="240"/>
      <c r="D31" s="240"/>
      <c r="E31" s="181"/>
      <c r="F31" s="181"/>
      <c r="G31" s="28"/>
      <c r="H31" s="181"/>
      <c r="I31" s="240"/>
      <c r="J31" s="240"/>
      <c r="K31" s="181"/>
      <c r="L31" s="181"/>
      <c r="M31" s="28"/>
      <c r="N31" s="181"/>
      <c r="O31" s="214"/>
      <c r="P31" s="214"/>
      <c r="Q31" s="214"/>
    </row>
    <row r="32" spans="2:17" x14ac:dyDescent="0.2">
      <c r="B32" s="181"/>
      <c r="C32" s="240"/>
      <c r="D32" s="240"/>
      <c r="E32" s="181"/>
      <c r="F32" s="181"/>
      <c r="G32" s="28"/>
      <c r="H32" s="181"/>
      <c r="I32" s="240"/>
      <c r="J32" s="240"/>
      <c r="K32" s="181"/>
      <c r="L32" s="181"/>
      <c r="M32" s="28"/>
      <c r="N32" s="181"/>
      <c r="O32" s="214"/>
      <c r="P32" s="214"/>
      <c r="Q32" s="214"/>
    </row>
    <row r="33" spans="2:17" x14ac:dyDescent="0.2">
      <c r="B33" s="181"/>
      <c r="C33" s="240"/>
      <c r="D33" s="240"/>
      <c r="E33" s="181"/>
      <c r="F33" s="181"/>
      <c r="G33" s="28"/>
      <c r="H33" s="181"/>
      <c r="I33" s="240"/>
      <c r="J33" s="240"/>
      <c r="K33" s="181"/>
      <c r="L33" s="181"/>
      <c r="M33" s="28"/>
      <c r="N33" s="181"/>
      <c r="O33" s="214"/>
      <c r="P33" s="214"/>
      <c r="Q33" s="214"/>
    </row>
    <row r="34" spans="2:17" x14ac:dyDescent="0.2">
      <c r="B34" s="181"/>
      <c r="C34" s="240"/>
      <c r="D34" s="240"/>
      <c r="E34" s="181"/>
      <c r="F34" s="181"/>
      <c r="G34" s="28"/>
      <c r="H34" s="181"/>
      <c r="I34" s="240"/>
      <c r="J34" s="240"/>
      <c r="K34" s="181"/>
      <c r="L34" s="181"/>
      <c r="M34" s="28"/>
      <c r="N34" s="181"/>
      <c r="O34" s="214"/>
      <c r="P34" s="214"/>
      <c r="Q34" s="214"/>
    </row>
    <row r="35" spans="2:17" x14ac:dyDescent="0.2">
      <c r="B35" s="181"/>
      <c r="C35" s="240"/>
      <c r="D35" s="240"/>
      <c r="E35" s="181"/>
      <c r="F35" s="181"/>
      <c r="G35" s="28"/>
      <c r="H35" s="181"/>
      <c r="I35" s="240"/>
      <c r="J35" s="240"/>
      <c r="K35" s="181"/>
      <c r="L35" s="181"/>
      <c r="M35" s="28"/>
      <c r="N35" s="181"/>
      <c r="O35" s="214"/>
      <c r="P35" s="214"/>
      <c r="Q35" s="214"/>
    </row>
    <row r="36" spans="2:17" x14ac:dyDescent="0.2">
      <c r="B36" s="181"/>
      <c r="C36" s="240"/>
      <c r="D36" s="240"/>
      <c r="E36" s="181"/>
      <c r="F36" s="181"/>
      <c r="G36" s="28"/>
      <c r="H36" s="181"/>
      <c r="I36" s="240"/>
      <c r="J36" s="240"/>
      <c r="K36" s="181"/>
      <c r="L36" s="181"/>
      <c r="M36" s="28"/>
      <c r="N36" s="181"/>
      <c r="O36" s="214"/>
      <c r="P36" s="214"/>
      <c r="Q36" s="214"/>
    </row>
    <row r="37" spans="2:17" x14ac:dyDescent="0.2">
      <c r="B37" s="181"/>
      <c r="C37" s="240"/>
      <c r="D37" s="240"/>
      <c r="E37" s="181"/>
      <c r="F37" s="181"/>
      <c r="G37" s="28"/>
      <c r="H37" s="181"/>
      <c r="I37" s="240"/>
      <c r="J37" s="240"/>
      <c r="K37" s="181"/>
      <c r="L37" s="181"/>
      <c r="M37" s="28"/>
      <c r="N37" s="181"/>
      <c r="O37" s="214"/>
      <c r="P37" s="214"/>
      <c r="Q37" s="214"/>
    </row>
    <row r="38" spans="2:17" x14ac:dyDescent="0.2">
      <c r="B38" s="181"/>
      <c r="C38" s="240"/>
      <c r="D38" s="240"/>
      <c r="E38" s="181"/>
      <c r="F38" s="181"/>
      <c r="G38" s="28"/>
      <c r="H38" s="181"/>
      <c r="I38" s="240"/>
      <c r="J38" s="240"/>
      <c r="K38" s="181"/>
      <c r="L38" s="181"/>
      <c r="M38" s="28"/>
      <c r="N38" s="181"/>
      <c r="O38" s="214"/>
      <c r="P38" s="214"/>
      <c r="Q38" s="214"/>
    </row>
    <row r="39" spans="2:17" x14ac:dyDescent="0.2">
      <c r="B39" s="181"/>
      <c r="C39" s="240"/>
      <c r="D39" s="240"/>
      <c r="E39" s="181"/>
      <c r="F39" s="181"/>
      <c r="G39" s="28"/>
      <c r="H39" s="181"/>
      <c r="I39" s="240"/>
      <c r="J39" s="240"/>
      <c r="K39" s="181"/>
      <c r="L39" s="181"/>
      <c r="M39" s="28"/>
      <c r="N39" s="181"/>
      <c r="O39" s="214"/>
      <c r="P39" s="214"/>
      <c r="Q39" s="214"/>
    </row>
    <row r="40" spans="2:17" x14ac:dyDescent="0.2">
      <c r="B40" s="181"/>
      <c r="C40" s="240"/>
      <c r="D40" s="240"/>
      <c r="E40" s="181"/>
      <c r="F40" s="181"/>
      <c r="G40" s="28"/>
      <c r="H40" s="181"/>
      <c r="I40" s="240"/>
      <c r="J40" s="240"/>
      <c r="K40" s="181"/>
      <c r="L40" s="181"/>
      <c r="M40" s="28"/>
      <c r="N40" s="181"/>
      <c r="O40" s="214"/>
      <c r="P40" s="214"/>
      <c r="Q40" s="214"/>
    </row>
    <row r="41" spans="2:17" x14ac:dyDescent="0.2">
      <c r="B41" s="181"/>
      <c r="C41" s="240"/>
      <c r="D41" s="240"/>
      <c r="E41" s="181"/>
      <c r="F41" s="181"/>
      <c r="G41" s="28"/>
      <c r="H41" s="181"/>
      <c r="I41" s="240"/>
      <c r="J41" s="240"/>
      <c r="K41" s="181"/>
      <c r="L41" s="181"/>
      <c r="M41" s="28"/>
      <c r="N41" s="181"/>
      <c r="O41" s="214"/>
      <c r="P41" s="214"/>
      <c r="Q41" s="214"/>
    </row>
    <row r="42" spans="2:17" x14ac:dyDescent="0.2">
      <c r="B42" s="181"/>
      <c r="C42" s="240"/>
      <c r="D42" s="240"/>
      <c r="E42" s="181"/>
      <c r="F42" s="181"/>
      <c r="G42" s="28"/>
      <c r="H42" s="181"/>
      <c r="I42" s="240"/>
      <c r="J42" s="240"/>
      <c r="K42" s="181"/>
      <c r="L42" s="181"/>
      <c r="M42" s="28"/>
      <c r="N42" s="181"/>
      <c r="O42" s="214"/>
      <c r="P42" s="214"/>
      <c r="Q42" s="214"/>
    </row>
    <row r="43" spans="2:17" x14ac:dyDescent="0.2">
      <c r="B43" s="181"/>
      <c r="C43" s="240"/>
      <c r="D43" s="240"/>
      <c r="E43" s="181"/>
      <c r="F43" s="181"/>
      <c r="G43" s="28"/>
      <c r="H43" s="181"/>
      <c r="I43" s="240"/>
      <c r="J43" s="240"/>
      <c r="K43" s="181"/>
      <c r="L43" s="181"/>
      <c r="M43" s="28"/>
      <c r="N43" s="181"/>
      <c r="O43" s="214"/>
      <c r="P43" s="214"/>
      <c r="Q43" s="214"/>
    </row>
    <row r="44" spans="2:17" x14ac:dyDescent="0.2">
      <c r="B44" s="181"/>
      <c r="C44" s="240"/>
      <c r="D44" s="240"/>
      <c r="E44" s="181"/>
      <c r="F44" s="181"/>
      <c r="G44" s="28"/>
      <c r="H44" s="181"/>
      <c r="I44" s="240"/>
      <c r="J44" s="240"/>
      <c r="K44" s="181"/>
      <c r="L44" s="181"/>
      <c r="M44" s="28"/>
      <c r="N44" s="181"/>
      <c r="O44" s="214"/>
      <c r="P44" s="214"/>
      <c r="Q44" s="214"/>
    </row>
    <row r="45" spans="2:17" x14ac:dyDescent="0.2">
      <c r="B45" s="181"/>
      <c r="C45" s="240"/>
      <c r="D45" s="240"/>
      <c r="E45" s="181"/>
      <c r="F45" s="181"/>
      <c r="G45" s="28"/>
      <c r="H45" s="181"/>
      <c r="I45" s="240"/>
      <c r="J45" s="240"/>
      <c r="K45" s="181"/>
      <c r="L45" s="181"/>
      <c r="M45" s="28"/>
      <c r="N45" s="181"/>
      <c r="O45" s="214"/>
      <c r="P45" s="214"/>
      <c r="Q45" s="214"/>
    </row>
    <row r="46" spans="2:17" x14ac:dyDescent="0.2">
      <c r="B46" s="181"/>
      <c r="C46" s="240"/>
      <c r="D46" s="240"/>
      <c r="E46" s="181"/>
      <c r="F46" s="181"/>
      <c r="G46" s="28"/>
      <c r="H46" s="181"/>
      <c r="I46" s="240"/>
      <c r="J46" s="240"/>
      <c r="K46" s="181"/>
      <c r="L46" s="181"/>
      <c r="M46" s="28"/>
      <c r="N46" s="181"/>
      <c r="O46" s="214"/>
      <c r="P46" s="214"/>
      <c r="Q46" s="214"/>
    </row>
    <row r="47" spans="2:17" x14ac:dyDescent="0.2">
      <c r="B47" s="181"/>
      <c r="C47" s="240"/>
      <c r="D47" s="240"/>
      <c r="E47" s="181"/>
      <c r="F47" s="181"/>
      <c r="G47" s="28"/>
      <c r="H47" s="181"/>
      <c r="I47" s="240"/>
      <c r="J47" s="240"/>
      <c r="K47" s="181"/>
      <c r="L47" s="181"/>
      <c r="M47" s="28"/>
      <c r="N47" s="181"/>
      <c r="O47" s="214"/>
      <c r="P47" s="214"/>
      <c r="Q47" s="214"/>
    </row>
    <row r="48" spans="2:17" x14ac:dyDescent="0.2">
      <c r="B48" s="181"/>
      <c r="C48" s="240"/>
      <c r="D48" s="240"/>
      <c r="E48" s="181"/>
      <c r="F48" s="181"/>
      <c r="G48" s="28"/>
      <c r="H48" s="181"/>
      <c r="I48" s="240"/>
      <c r="J48" s="240"/>
      <c r="K48" s="181"/>
      <c r="L48" s="181"/>
      <c r="M48" s="28"/>
      <c r="N48" s="181"/>
      <c r="O48" s="214"/>
      <c r="P48" s="214"/>
      <c r="Q48" s="214"/>
    </row>
    <row r="49" spans="2:17" x14ac:dyDescent="0.2">
      <c r="B49" s="181"/>
      <c r="C49" s="240"/>
      <c r="D49" s="240"/>
      <c r="E49" s="181"/>
      <c r="F49" s="181"/>
      <c r="G49" s="28"/>
      <c r="H49" s="181"/>
      <c r="I49" s="240"/>
      <c r="J49" s="240"/>
      <c r="K49" s="181"/>
      <c r="L49" s="181"/>
      <c r="M49" s="28"/>
      <c r="N49" s="181"/>
      <c r="O49" s="214"/>
      <c r="P49" s="214"/>
      <c r="Q49" s="214"/>
    </row>
    <row r="50" spans="2:17" x14ac:dyDescent="0.2">
      <c r="B50" s="181"/>
      <c r="C50" s="240"/>
      <c r="D50" s="240"/>
      <c r="E50" s="181"/>
      <c r="F50" s="181"/>
      <c r="G50" s="28"/>
      <c r="H50" s="181"/>
      <c r="I50" s="240"/>
      <c r="J50" s="240"/>
      <c r="K50" s="181"/>
      <c r="L50" s="181"/>
      <c r="M50" s="28"/>
      <c r="N50" s="181"/>
      <c r="O50" s="214"/>
      <c r="P50" s="214"/>
      <c r="Q50" s="214"/>
    </row>
    <row r="51" spans="2:17" x14ac:dyDescent="0.2">
      <c r="B51" s="181"/>
      <c r="C51" s="240"/>
      <c r="D51" s="240"/>
      <c r="E51" s="181"/>
      <c r="F51" s="181"/>
      <c r="G51" s="28"/>
      <c r="H51" s="181"/>
      <c r="I51" s="240"/>
      <c r="J51" s="240"/>
      <c r="K51" s="181"/>
      <c r="L51" s="181"/>
      <c r="M51" s="28"/>
      <c r="N51" s="181"/>
      <c r="O51" s="214"/>
      <c r="P51" s="214"/>
      <c r="Q51" s="214"/>
    </row>
    <row r="52" spans="2:17" x14ac:dyDescent="0.2">
      <c r="B52" s="181"/>
      <c r="C52" s="240"/>
      <c r="D52" s="240"/>
      <c r="E52" s="181"/>
      <c r="F52" s="181"/>
      <c r="G52" s="28"/>
      <c r="H52" s="181"/>
      <c r="I52" s="240"/>
      <c r="J52" s="240"/>
      <c r="K52" s="181"/>
      <c r="L52" s="181"/>
      <c r="M52" s="28"/>
      <c r="N52" s="181"/>
      <c r="O52" s="214"/>
      <c r="P52" s="214"/>
      <c r="Q52" s="214"/>
    </row>
    <row r="53" spans="2:17" x14ac:dyDescent="0.2">
      <c r="B53" s="181"/>
      <c r="C53" s="240"/>
      <c r="D53" s="240"/>
      <c r="E53" s="181"/>
      <c r="F53" s="181"/>
      <c r="G53" s="28"/>
      <c r="H53" s="181"/>
      <c r="I53" s="240"/>
      <c r="J53" s="240"/>
      <c r="K53" s="181"/>
      <c r="L53" s="181"/>
      <c r="M53" s="28"/>
      <c r="N53" s="181"/>
      <c r="O53" s="214"/>
      <c r="P53" s="214"/>
      <c r="Q53" s="214"/>
    </row>
    <row r="54" spans="2:17" x14ac:dyDescent="0.2">
      <c r="B54" s="181"/>
      <c r="C54" s="240"/>
      <c r="D54" s="240"/>
      <c r="E54" s="181"/>
      <c r="F54" s="181"/>
      <c r="G54" s="28"/>
      <c r="H54" s="181"/>
      <c r="I54" s="240"/>
      <c r="J54" s="240"/>
      <c r="K54" s="181"/>
      <c r="L54" s="181"/>
      <c r="M54" s="28"/>
      <c r="N54" s="181"/>
      <c r="O54" s="214"/>
      <c r="P54" s="214"/>
      <c r="Q54" s="214"/>
    </row>
    <row r="55" spans="2:17" x14ac:dyDescent="0.2">
      <c r="B55" s="181"/>
      <c r="C55" s="240"/>
      <c r="D55" s="240"/>
      <c r="E55" s="181"/>
      <c r="F55" s="181"/>
      <c r="G55" s="28"/>
      <c r="H55" s="181"/>
      <c r="I55" s="240"/>
      <c r="J55" s="240"/>
      <c r="K55" s="181"/>
      <c r="L55" s="181"/>
      <c r="M55" s="28"/>
      <c r="N55" s="181"/>
      <c r="O55" s="214"/>
      <c r="P55" s="214"/>
      <c r="Q55" s="214"/>
    </row>
    <row r="56" spans="2:17" x14ac:dyDescent="0.2">
      <c r="B56" s="181"/>
      <c r="C56" s="240"/>
      <c r="D56" s="240"/>
      <c r="E56" s="181"/>
      <c r="F56" s="181"/>
      <c r="G56" s="28"/>
      <c r="H56" s="181"/>
      <c r="I56" s="240"/>
      <c r="J56" s="240"/>
      <c r="K56" s="181"/>
      <c r="L56" s="181"/>
      <c r="M56" s="28"/>
      <c r="N56" s="181"/>
      <c r="O56" s="214"/>
      <c r="P56" s="214"/>
      <c r="Q56" s="214"/>
    </row>
    <row r="57" spans="2:17" x14ac:dyDescent="0.2">
      <c r="B57" s="181"/>
      <c r="C57" s="240"/>
      <c r="D57" s="240"/>
      <c r="E57" s="181"/>
      <c r="F57" s="181"/>
      <c r="G57" s="28"/>
      <c r="H57" s="181"/>
      <c r="I57" s="240"/>
      <c r="J57" s="240"/>
      <c r="K57" s="181"/>
      <c r="L57" s="181"/>
      <c r="M57" s="28"/>
      <c r="N57" s="181"/>
      <c r="O57" s="214"/>
      <c r="P57" s="214"/>
      <c r="Q57" s="214"/>
    </row>
    <row r="58" spans="2:17" x14ac:dyDescent="0.2">
      <c r="B58" s="181"/>
      <c r="C58" s="240"/>
      <c r="D58" s="240"/>
      <c r="E58" s="181"/>
      <c r="F58" s="181"/>
      <c r="G58" s="28"/>
      <c r="H58" s="181"/>
      <c r="I58" s="240"/>
      <c r="J58" s="240"/>
      <c r="K58" s="181"/>
      <c r="L58" s="181"/>
      <c r="M58" s="28"/>
      <c r="N58" s="181"/>
      <c r="O58" s="214"/>
      <c r="P58" s="214"/>
      <c r="Q58" s="214"/>
    </row>
    <row r="59" spans="2:17" x14ac:dyDescent="0.2">
      <c r="B59" s="181"/>
      <c r="C59" s="240"/>
      <c r="D59" s="240"/>
      <c r="E59" s="181"/>
      <c r="F59" s="181"/>
      <c r="G59" s="28"/>
      <c r="H59" s="181"/>
      <c r="I59" s="240"/>
      <c r="J59" s="240"/>
      <c r="K59" s="181"/>
      <c r="L59" s="181"/>
      <c r="M59" s="28"/>
      <c r="N59" s="181"/>
      <c r="O59" s="214"/>
      <c r="P59" s="214"/>
      <c r="Q59" s="214"/>
    </row>
    <row r="60" spans="2:17" x14ac:dyDescent="0.2">
      <c r="B60" s="181"/>
      <c r="C60" s="240"/>
      <c r="D60" s="240"/>
      <c r="E60" s="181"/>
      <c r="F60" s="181"/>
      <c r="G60" s="28"/>
      <c r="H60" s="181"/>
      <c r="I60" s="240"/>
      <c r="J60" s="240"/>
      <c r="K60" s="181"/>
      <c r="L60" s="181"/>
      <c r="M60" s="28"/>
      <c r="N60" s="181"/>
      <c r="O60" s="214"/>
      <c r="P60" s="214"/>
      <c r="Q60" s="214"/>
    </row>
    <row r="61" spans="2:17" x14ac:dyDescent="0.2">
      <c r="B61" s="181"/>
      <c r="C61" s="240"/>
      <c r="D61" s="240"/>
      <c r="E61" s="181"/>
      <c r="F61" s="181"/>
      <c r="G61" s="28"/>
      <c r="H61" s="181"/>
      <c r="I61" s="240"/>
      <c r="J61" s="240"/>
      <c r="K61" s="181"/>
      <c r="L61" s="181"/>
      <c r="M61" s="28"/>
      <c r="N61" s="181"/>
      <c r="O61" s="214"/>
      <c r="P61" s="214"/>
      <c r="Q61" s="214"/>
    </row>
    <row r="62" spans="2:17" x14ac:dyDescent="0.2">
      <c r="B62" s="181"/>
      <c r="C62" s="240"/>
      <c r="D62" s="240"/>
      <c r="E62" s="181"/>
      <c r="F62" s="181"/>
      <c r="G62" s="28"/>
      <c r="H62" s="181"/>
      <c r="I62" s="240"/>
      <c r="J62" s="240"/>
      <c r="K62" s="181"/>
      <c r="L62" s="181"/>
      <c r="M62" s="28"/>
      <c r="N62" s="181"/>
      <c r="O62" s="214"/>
      <c r="P62" s="214"/>
      <c r="Q62" s="214"/>
    </row>
    <row r="63" spans="2:17" x14ac:dyDescent="0.2">
      <c r="B63" s="181"/>
      <c r="C63" s="240"/>
      <c r="D63" s="240"/>
      <c r="E63" s="181"/>
      <c r="F63" s="181"/>
      <c r="G63" s="28"/>
      <c r="H63" s="181"/>
      <c r="I63" s="240"/>
      <c r="J63" s="240"/>
      <c r="K63" s="181"/>
      <c r="L63" s="181"/>
      <c r="M63" s="28"/>
      <c r="N63" s="181"/>
      <c r="O63" s="214"/>
      <c r="P63" s="214"/>
      <c r="Q63" s="214"/>
    </row>
    <row r="64" spans="2:17" x14ac:dyDescent="0.2">
      <c r="B64" s="181"/>
      <c r="C64" s="240"/>
      <c r="D64" s="240"/>
      <c r="E64" s="181"/>
      <c r="F64" s="181"/>
      <c r="G64" s="28"/>
      <c r="H64" s="181"/>
      <c r="I64" s="240"/>
      <c r="J64" s="240"/>
      <c r="K64" s="181"/>
      <c r="L64" s="181"/>
      <c r="M64" s="28"/>
      <c r="N64" s="181"/>
      <c r="O64" s="214"/>
      <c r="P64" s="214"/>
      <c r="Q64" s="214"/>
    </row>
    <row r="65" spans="2:17" x14ac:dyDescent="0.2">
      <c r="B65" s="181"/>
      <c r="C65" s="240"/>
      <c r="D65" s="240"/>
      <c r="E65" s="181"/>
      <c r="F65" s="181"/>
      <c r="G65" s="28"/>
      <c r="H65" s="181"/>
      <c r="I65" s="240"/>
      <c r="J65" s="240"/>
      <c r="K65" s="181"/>
      <c r="L65" s="181"/>
      <c r="M65" s="28"/>
      <c r="N65" s="181"/>
      <c r="O65" s="214"/>
      <c r="P65" s="214"/>
      <c r="Q65" s="214"/>
    </row>
    <row r="66" spans="2:17" x14ac:dyDescent="0.2">
      <c r="B66" s="181"/>
      <c r="C66" s="240"/>
      <c r="D66" s="240"/>
      <c r="E66" s="181"/>
      <c r="F66" s="181"/>
      <c r="G66" s="28"/>
      <c r="H66" s="181"/>
      <c r="I66" s="240"/>
      <c r="J66" s="240"/>
      <c r="K66" s="181"/>
      <c r="L66" s="181"/>
      <c r="M66" s="28"/>
      <c r="N66" s="181"/>
      <c r="O66" s="214"/>
      <c r="P66" s="214"/>
      <c r="Q66" s="214"/>
    </row>
    <row r="67" spans="2:17" x14ac:dyDescent="0.2">
      <c r="B67" s="181"/>
      <c r="C67" s="240"/>
      <c r="D67" s="240"/>
      <c r="E67" s="181"/>
      <c r="F67" s="181"/>
      <c r="G67" s="28"/>
      <c r="H67" s="181"/>
      <c r="I67" s="240"/>
      <c r="J67" s="240"/>
      <c r="K67" s="181"/>
      <c r="L67" s="181"/>
      <c r="M67" s="28"/>
      <c r="N67" s="181"/>
      <c r="O67" s="214"/>
      <c r="P67" s="214"/>
      <c r="Q67" s="214"/>
    </row>
    <row r="68" spans="2:17" x14ac:dyDescent="0.2">
      <c r="B68" s="181"/>
      <c r="C68" s="240"/>
      <c r="D68" s="240"/>
      <c r="E68" s="181"/>
      <c r="F68" s="181"/>
      <c r="G68" s="28"/>
      <c r="H68" s="181"/>
      <c r="I68" s="240"/>
      <c r="J68" s="240"/>
      <c r="K68" s="181"/>
      <c r="L68" s="181"/>
      <c r="M68" s="28"/>
      <c r="N68" s="181"/>
      <c r="O68" s="214"/>
      <c r="P68" s="214"/>
      <c r="Q68" s="214"/>
    </row>
    <row r="69" spans="2:17" x14ac:dyDescent="0.2">
      <c r="B69" s="181"/>
      <c r="C69" s="240"/>
      <c r="D69" s="240"/>
      <c r="E69" s="181"/>
      <c r="F69" s="181"/>
      <c r="G69" s="28"/>
      <c r="H69" s="181"/>
      <c r="I69" s="240"/>
      <c r="J69" s="240"/>
      <c r="K69" s="181"/>
      <c r="L69" s="181"/>
      <c r="M69" s="28"/>
      <c r="N69" s="181"/>
      <c r="O69" s="214"/>
      <c r="P69" s="214"/>
      <c r="Q69" s="214"/>
    </row>
    <row r="70" spans="2:17" x14ac:dyDescent="0.2">
      <c r="B70" s="181"/>
      <c r="C70" s="240"/>
      <c r="D70" s="240"/>
      <c r="E70" s="181"/>
      <c r="F70" s="181"/>
      <c r="G70" s="28"/>
      <c r="H70" s="181"/>
      <c r="I70" s="240"/>
      <c r="J70" s="240"/>
      <c r="K70" s="181"/>
      <c r="L70" s="181"/>
      <c r="M70" s="28"/>
      <c r="N70" s="181"/>
      <c r="O70" s="214"/>
      <c r="P70" s="214"/>
      <c r="Q70" s="214"/>
    </row>
    <row r="71" spans="2:17" x14ac:dyDescent="0.2">
      <c r="B71" s="181"/>
      <c r="C71" s="240"/>
      <c r="D71" s="240"/>
      <c r="E71" s="181"/>
      <c r="F71" s="181"/>
      <c r="G71" s="28"/>
      <c r="H71" s="181"/>
      <c r="I71" s="240"/>
      <c r="J71" s="240"/>
      <c r="K71" s="181"/>
      <c r="L71" s="181"/>
      <c r="M71" s="28"/>
      <c r="N71" s="181"/>
      <c r="O71" s="214"/>
      <c r="P71" s="214"/>
      <c r="Q71" s="214"/>
    </row>
    <row r="72" spans="2:17" x14ac:dyDescent="0.2">
      <c r="B72" s="181"/>
      <c r="C72" s="240"/>
      <c r="D72" s="240"/>
      <c r="E72" s="181"/>
      <c r="F72" s="181"/>
      <c r="G72" s="28"/>
      <c r="H72" s="181"/>
      <c r="I72" s="240"/>
      <c r="J72" s="240"/>
      <c r="K72" s="181"/>
      <c r="L72" s="181"/>
      <c r="M72" s="28"/>
      <c r="N72" s="181"/>
      <c r="O72" s="214"/>
      <c r="P72" s="214"/>
      <c r="Q72" s="214"/>
    </row>
    <row r="73" spans="2:17" x14ac:dyDescent="0.2">
      <c r="B73" s="181"/>
      <c r="C73" s="240"/>
      <c r="D73" s="240"/>
      <c r="E73" s="181"/>
      <c r="F73" s="181"/>
      <c r="G73" s="28"/>
      <c r="H73" s="181"/>
      <c r="I73" s="240"/>
      <c r="J73" s="240"/>
      <c r="K73" s="181"/>
      <c r="L73" s="181"/>
      <c r="M73" s="28"/>
      <c r="N73" s="181"/>
      <c r="O73" s="214"/>
      <c r="P73" s="214"/>
      <c r="Q73" s="214"/>
    </row>
    <row r="74" spans="2:17" x14ac:dyDescent="0.2">
      <c r="B74" s="181"/>
      <c r="C74" s="240"/>
      <c r="D74" s="240"/>
      <c r="E74" s="181"/>
      <c r="F74" s="181"/>
      <c r="G74" s="28"/>
      <c r="H74" s="181"/>
      <c r="I74" s="240"/>
      <c r="J74" s="240"/>
      <c r="K74" s="181"/>
      <c r="L74" s="181"/>
      <c r="M74" s="28"/>
      <c r="N74" s="181"/>
      <c r="O74" s="214"/>
      <c r="P74" s="214"/>
      <c r="Q74" s="214"/>
    </row>
    <row r="75" spans="2:17" x14ac:dyDescent="0.2">
      <c r="B75" s="181"/>
      <c r="C75" s="240"/>
      <c r="D75" s="240"/>
      <c r="E75" s="181"/>
      <c r="F75" s="181"/>
      <c r="G75" s="28"/>
      <c r="H75" s="181"/>
      <c r="I75" s="240"/>
      <c r="J75" s="240"/>
      <c r="K75" s="181"/>
      <c r="L75" s="181"/>
      <c r="M75" s="28"/>
      <c r="N75" s="181"/>
      <c r="O75" s="214"/>
      <c r="P75" s="214"/>
      <c r="Q75" s="214"/>
    </row>
    <row r="76" spans="2:17" x14ac:dyDescent="0.2">
      <c r="B76" s="181"/>
      <c r="C76" s="240"/>
      <c r="D76" s="240"/>
      <c r="E76" s="181"/>
      <c r="F76" s="181"/>
      <c r="G76" s="28"/>
      <c r="H76" s="181"/>
      <c r="I76" s="240"/>
      <c r="J76" s="240"/>
      <c r="K76" s="181"/>
      <c r="L76" s="181"/>
      <c r="M76" s="28"/>
      <c r="N76" s="181"/>
      <c r="O76" s="214"/>
      <c r="P76" s="214"/>
      <c r="Q76" s="214"/>
    </row>
    <row r="77" spans="2:17" x14ac:dyDescent="0.2">
      <c r="B77" s="181"/>
      <c r="C77" s="240"/>
      <c r="D77" s="240"/>
      <c r="E77" s="181"/>
      <c r="F77" s="181"/>
      <c r="G77" s="28"/>
      <c r="H77" s="181"/>
      <c r="I77" s="240"/>
      <c r="J77" s="240"/>
      <c r="K77" s="181"/>
      <c r="L77" s="181"/>
      <c r="M77" s="28"/>
      <c r="N77" s="181"/>
      <c r="O77" s="214"/>
      <c r="P77" s="214"/>
      <c r="Q77" s="214"/>
    </row>
    <row r="78" spans="2:17" x14ac:dyDescent="0.2">
      <c r="B78" s="181"/>
      <c r="C78" s="240"/>
      <c r="D78" s="240"/>
      <c r="E78" s="181"/>
      <c r="F78" s="181"/>
      <c r="G78" s="28"/>
      <c r="H78" s="181"/>
      <c r="I78" s="240"/>
      <c r="J78" s="240"/>
      <c r="K78" s="181"/>
      <c r="L78" s="181"/>
      <c r="M78" s="28"/>
      <c r="N78" s="181"/>
      <c r="O78" s="214"/>
      <c r="P78" s="214"/>
      <c r="Q78" s="214"/>
    </row>
    <row r="79" spans="2:17" x14ac:dyDescent="0.2">
      <c r="B79" s="181"/>
      <c r="C79" s="240"/>
      <c r="D79" s="240"/>
      <c r="E79" s="181"/>
      <c r="F79" s="181"/>
      <c r="G79" s="28"/>
      <c r="H79" s="181"/>
      <c r="I79" s="240"/>
      <c r="J79" s="240"/>
      <c r="K79" s="181"/>
      <c r="L79" s="181"/>
      <c r="M79" s="28"/>
      <c r="N79" s="181"/>
      <c r="O79" s="214"/>
      <c r="P79" s="214"/>
      <c r="Q79" s="214"/>
    </row>
    <row r="80" spans="2:17" x14ac:dyDescent="0.2">
      <c r="B80" s="181"/>
      <c r="C80" s="240"/>
      <c r="D80" s="240"/>
      <c r="E80" s="181"/>
      <c r="F80" s="181"/>
      <c r="G80" s="28"/>
      <c r="H80" s="181"/>
      <c r="I80" s="240"/>
      <c r="J80" s="240"/>
      <c r="K80" s="181"/>
      <c r="L80" s="181"/>
      <c r="M80" s="28"/>
      <c r="N80" s="181"/>
      <c r="O80" s="214"/>
      <c r="P80" s="214"/>
      <c r="Q80" s="214"/>
    </row>
    <row r="81" spans="2:17" x14ac:dyDescent="0.2">
      <c r="B81" s="181"/>
      <c r="C81" s="240"/>
      <c r="D81" s="240"/>
      <c r="E81" s="181"/>
      <c r="F81" s="181"/>
      <c r="G81" s="28"/>
      <c r="H81" s="181"/>
      <c r="I81" s="240"/>
      <c r="J81" s="240"/>
      <c r="K81" s="181"/>
      <c r="L81" s="181"/>
      <c r="M81" s="28"/>
      <c r="N81" s="181"/>
      <c r="O81" s="214"/>
      <c r="P81" s="214"/>
      <c r="Q81" s="214"/>
    </row>
    <row r="82" spans="2:17" x14ac:dyDescent="0.2">
      <c r="B82" s="181"/>
      <c r="C82" s="240"/>
      <c r="D82" s="240"/>
      <c r="E82" s="181"/>
      <c r="F82" s="181"/>
      <c r="G82" s="28"/>
      <c r="H82" s="181"/>
      <c r="I82" s="240"/>
      <c r="J82" s="240"/>
      <c r="K82" s="181"/>
      <c r="L82" s="181"/>
      <c r="M82" s="28"/>
      <c r="N82" s="181"/>
      <c r="O82" s="214"/>
      <c r="P82" s="214"/>
      <c r="Q82" s="214"/>
    </row>
    <row r="83" spans="2:17" x14ac:dyDescent="0.2">
      <c r="B83" s="181"/>
      <c r="C83" s="240"/>
      <c r="D83" s="240"/>
      <c r="E83" s="181"/>
      <c r="F83" s="181"/>
      <c r="G83" s="28"/>
      <c r="H83" s="181"/>
      <c r="I83" s="240"/>
      <c r="J83" s="240"/>
      <c r="K83" s="181"/>
      <c r="L83" s="181"/>
      <c r="M83" s="28"/>
      <c r="N83" s="181"/>
      <c r="O83" s="214"/>
      <c r="P83" s="214"/>
      <c r="Q83" s="214"/>
    </row>
    <row r="84" spans="2:17" x14ac:dyDescent="0.2">
      <c r="B84" s="181"/>
      <c r="C84" s="240"/>
      <c r="D84" s="240"/>
      <c r="E84" s="181"/>
      <c r="F84" s="181"/>
      <c r="G84" s="28"/>
      <c r="H84" s="181"/>
      <c r="I84" s="240"/>
      <c r="J84" s="240"/>
      <c r="K84" s="181"/>
      <c r="L84" s="181"/>
      <c r="M84" s="28"/>
      <c r="N84" s="181"/>
      <c r="O84" s="214"/>
      <c r="P84" s="214"/>
      <c r="Q84" s="214"/>
    </row>
    <row r="85" spans="2:17" x14ac:dyDescent="0.2">
      <c r="B85" s="181"/>
      <c r="C85" s="240"/>
      <c r="D85" s="240"/>
      <c r="E85" s="181"/>
      <c r="F85" s="181"/>
      <c r="G85" s="28"/>
      <c r="H85" s="181"/>
      <c r="I85" s="240"/>
      <c r="J85" s="240"/>
      <c r="K85" s="181"/>
      <c r="L85" s="181"/>
      <c r="M85" s="28"/>
      <c r="N85" s="181"/>
      <c r="O85" s="214"/>
      <c r="P85" s="214"/>
      <c r="Q85" s="214"/>
    </row>
    <row r="86" spans="2:17" x14ac:dyDescent="0.2">
      <c r="B86" s="181"/>
      <c r="C86" s="240"/>
      <c r="D86" s="240"/>
      <c r="E86" s="181"/>
      <c r="F86" s="181"/>
      <c r="G86" s="28"/>
      <c r="H86" s="181"/>
      <c r="I86" s="240"/>
      <c r="J86" s="240"/>
      <c r="K86" s="181"/>
      <c r="L86" s="181"/>
      <c r="M86" s="28"/>
      <c r="N86" s="181"/>
      <c r="O86" s="214"/>
      <c r="P86" s="214"/>
      <c r="Q86" s="214"/>
    </row>
    <row r="87" spans="2:17" x14ac:dyDescent="0.2">
      <c r="B87" s="181"/>
      <c r="C87" s="240"/>
      <c r="D87" s="240"/>
      <c r="E87" s="181"/>
      <c r="F87" s="181"/>
      <c r="G87" s="28"/>
      <c r="H87" s="181"/>
      <c r="I87" s="240"/>
      <c r="J87" s="240"/>
      <c r="K87" s="181"/>
      <c r="L87" s="181"/>
      <c r="M87" s="28"/>
      <c r="N87" s="181"/>
      <c r="O87" s="214"/>
      <c r="P87" s="214"/>
      <c r="Q87" s="214"/>
    </row>
    <row r="88" spans="2:17" x14ac:dyDescent="0.2">
      <c r="B88" s="181"/>
      <c r="C88" s="240"/>
      <c r="D88" s="240"/>
      <c r="E88" s="181"/>
      <c r="F88" s="181"/>
      <c r="G88" s="28"/>
      <c r="H88" s="181"/>
      <c r="I88" s="240"/>
      <c r="J88" s="240"/>
      <c r="K88" s="181"/>
      <c r="L88" s="181"/>
      <c r="M88" s="28"/>
      <c r="N88" s="181"/>
      <c r="O88" s="214"/>
      <c r="P88" s="214"/>
      <c r="Q88" s="214"/>
    </row>
    <row r="89" spans="2:17" x14ac:dyDescent="0.2">
      <c r="B89" s="181"/>
      <c r="C89" s="240"/>
      <c r="D89" s="240"/>
      <c r="E89" s="181"/>
      <c r="F89" s="181"/>
      <c r="G89" s="28"/>
      <c r="H89" s="181"/>
      <c r="I89" s="240"/>
      <c r="J89" s="240"/>
      <c r="K89" s="181"/>
      <c r="L89" s="181"/>
      <c r="M89" s="28"/>
      <c r="N89" s="181"/>
      <c r="O89" s="214"/>
      <c r="P89" s="214"/>
      <c r="Q89" s="214"/>
    </row>
    <row r="90" spans="2:17" x14ac:dyDescent="0.2">
      <c r="B90" s="181"/>
      <c r="C90" s="240"/>
      <c r="D90" s="240"/>
      <c r="E90" s="181"/>
      <c r="F90" s="181"/>
      <c r="G90" s="28"/>
      <c r="H90" s="181"/>
      <c r="I90" s="240"/>
      <c r="J90" s="240"/>
      <c r="K90" s="181"/>
      <c r="L90" s="181"/>
      <c r="M90" s="28"/>
      <c r="N90" s="181"/>
      <c r="O90" s="214"/>
      <c r="P90" s="214"/>
      <c r="Q90" s="214"/>
    </row>
    <row r="91" spans="2:17" x14ac:dyDescent="0.2">
      <c r="B91" s="181"/>
      <c r="C91" s="240"/>
      <c r="D91" s="240"/>
      <c r="E91" s="181"/>
      <c r="F91" s="181"/>
      <c r="G91" s="28"/>
      <c r="H91" s="181"/>
      <c r="I91" s="240"/>
      <c r="J91" s="240"/>
      <c r="K91" s="181"/>
      <c r="L91" s="181"/>
      <c r="M91" s="28"/>
      <c r="N91" s="181"/>
      <c r="O91" s="214"/>
      <c r="P91" s="214"/>
      <c r="Q91" s="214"/>
    </row>
    <row r="92" spans="2:17" x14ac:dyDescent="0.2">
      <c r="B92" s="181"/>
      <c r="C92" s="240"/>
      <c r="D92" s="240"/>
      <c r="E92" s="181"/>
      <c r="F92" s="181"/>
      <c r="G92" s="28"/>
      <c r="H92" s="181"/>
      <c r="I92" s="240"/>
      <c r="J92" s="240"/>
      <c r="K92" s="181"/>
      <c r="L92" s="181"/>
      <c r="M92" s="28"/>
      <c r="N92" s="181"/>
      <c r="O92" s="214"/>
      <c r="P92" s="214"/>
      <c r="Q92" s="214"/>
    </row>
    <row r="93" spans="2:17" x14ac:dyDescent="0.2">
      <c r="B93" s="181"/>
      <c r="C93" s="240"/>
      <c r="D93" s="240"/>
      <c r="E93" s="181"/>
      <c r="F93" s="181"/>
      <c r="G93" s="28"/>
      <c r="H93" s="181"/>
      <c r="I93" s="240"/>
      <c r="J93" s="240"/>
      <c r="K93" s="181"/>
      <c r="L93" s="181"/>
      <c r="M93" s="28"/>
      <c r="N93" s="181"/>
      <c r="O93" s="214"/>
      <c r="P93" s="214"/>
      <c r="Q93" s="214"/>
    </row>
    <row r="94" spans="2:17" x14ac:dyDescent="0.2">
      <c r="B94" s="181"/>
      <c r="C94" s="240"/>
      <c r="D94" s="240"/>
      <c r="E94" s="181"/>
      <c r="F94" s="181"/>
      <c r="G94" s="28"/>
      <c r="H94" s="181"/>
      <c r="I94" s="240"/>
      <c r="J94" s="240"/>
      <c r="K94" s="181"/>
      <c r="L94" s="181"/>
      <c r="M94" s="28"/>
      <c r="N94" s="181"/>
      <c r="O94" s="214"/>
      <c r="P94" s="214"/>
      <c r="Q94" s="214"/>
    </row>
    <row r="95" spans="2:17" x14ac:dyDescent="0.2">
      <c r="B95" s="181"/>
      <c r="C95" s="240"/>
      <c r="D95" s="240"/>
      <c r="E95" s="181"/>
      <c r="F95" s="181"/>
      <c r="G95" s="28"/>
      <c r="H95" s="181"/>
      <c r="I95" s="240"/>
      <c r="J95" s="240"/>
      <c r="K95" s="181"/>
      <c r="L95" s="181"/>
      <c r="M95" s="28"/>
      <c r="N95" s="181"/>
      <c r="O95" s="214"/>
      <c r="P95" s="214"/>
      <c r="Q95" s="214"/>
    </row>
    <row r="96" spans="2:17" x14ac:dyDescent="0.2">
      <c r="B96" s="181"/>
      <c r="C96" s="240"/>
      <c r="D96" s="240"/>
      <c r="E96" s="181"/>
      <c r="F96" s="181"/>
      <c r="G96" s="28"/>
      <c r="H96" s="181"/>
      <c r="I96" s="240"/>
      <c r="J96" s="240"/>
      <c r="K96" s="181"/>
      <c r="L96" s="181"/>
      <c r="M96" s="28"/>
      <c r="N96" s="181"/>
      <c r="O96" s="214"/>
      <c r="P96" s="214"/>
      <c r="Q96" s="214"/>
    </row>
    <row r="97" spans="2:17" x14ac:dyDescent="0.2">
      <c r="B97" s="181"/>
      <c r="C97" s="240"/>
      <c r="D97" s="240"/>
      <c r="E97" s="181"/>
      <c r="F97" s="181"/>
      <c r="G97" s="28"/>
      <c r="H97" s="181"/>
      <c r="I97" s="240"/>
      <c r="J97" s="240"/>
      <c r="K97" s="181"/>
      <c r="L97" s="181"/>
      <c r="M97" s="28"/>
      <c r="N97" s="181"/>
      <c r="O97" s="214"/>
      <c r="P97" s="214"/>
      <c r="Q97" s="214"/>
    </row>
    <row r="98" spans="2:17" x14ac:dyDescent="0.2">
      <c r="B98" s="181"/>
      <c r="C98" s="240"/>
      <c r="D98" s="240"/>
      <c r="E98" s="181"/>
      <c r="F98" s="181"/>
      <c r="G98" s="28"/>
      <c r="H98" s="181"/>
      <c r="I98" s="240"/>
      <c r="J98" s="240"/>
      <c r="K98" s="181"/>
      <c r="L98" s="181"/>
      <c r="M98" s="28"/>
      <c r="N98" s="181"/>
      <c r="O98" s="214"/>
      <c r="P98" s="214"/>
      <c r="Q98" s="214"/>
    </row>
    <row r="99" spans="2:17" x14ac:dyDescent="0.2">
      <c r="B99" s="181"/>
      <c r="C99" s="240"/>
      <c r="D99" s="240"/>
      <c r="E99" s="181"/>
      <c r="F99" s="181"/>
      <c r="G99" s="28"/>
      <c r="H99" s="181"/>
      <c r="I99" s="240"/>
      <c r="J99" s="240"/>
      <c r="K99" s="181"/>
      <c r="L99" s="181"/>
      <c r="M99" s="28"/>
      <c r="N99" s="181"/>
      <c r="O99" s="214"/>
      <c r="P99" s="214"/>
      <c r="Q99" s="214"/>
    </row>
    <row r="100" spans="2:17" x14ac:dyDescent="0.2">
      <c r="B100" s="181"/>
      <c r="C100" s="240"/>
      <c r="D100" s="240"/>
      <c r="E100" s="181"/>
      <c r="F100" s="181"/>
      <c r="G100" s="28"/>
      <c r="H100" s="181"/>
      <c r="I100" s="240"/>
      <c r="J100" s="240"/>
      <c r="K100" s="181"/>
      <c r="L100" s="181"/>
      <c r="M100" s="28"/>
      <c r="N100" s="181"/>
      <c r="O100" s="214"/>
      <c r="P100" s="214"/>
      <c r="Q100" s="214"/>
    </row>
    <row r="101" spans="2:17" x14ac:dyDescent="0.2">
      <c r="B101" s="181"/>
      <c r="C101" s="240"/>
      <c r="D101" s="240"/>
      <c r="E101" s="181"/>
      <c r="F101" s="181"/>
      <c r="G101" s="28"/>
      <c r="H101" s="181"/>
      <c r="I101" s="240"/>
      <c r="J101" s="240"/>
      <c r="K101" s="181"/>
      <c r="L101" s="181"/>
      <c r="M101" s="28"/>
      <c r="N101" s="181"/>
      <c r="O101" s="214"/>
      <c r="P101" s="214"/>
      <c r="Q101" s="214"/>
    </row>
    <row r="102" spans="2:17" x14ac:dyDescent="0.2">
      <c r="B102" s="181"/>
      <c r="C102" s="240"/>
      <c r="D102" s="240"/>
      <c r="E102" s="181"/>
      <c r="F102" s="181"/>
      <c r="G102" s="28"/>
      <c r="H102" s="181"/>
      <c r="I102" s="240"/>
      <c r="J102" s="240"/>
      <c r="K102" s="181"/>
      <c r="L102" s="181"/>
      <c r="M102" s="28"/>
      <c r="N102" s="181"/>
      <c r="O102" s="214"/>
      <c r="P102" s="214"/>
      <c r="Q102" s="214"/>
    </row>
    <row r="103" spans="2:17" x14ac:dyDescent="0.2">
      <c r="B103" s="181"/>
      <c r="C103" s="240"/>
      <c r="D103" s="240"/>
      <c r="E103" s="181"/>
      <c r="F103" s="181"/>
      <c r="G103" s="28"/>
      <c r="H103" s="181"/>
      <c r="I103" s="240"/>
      <c r="J103" s="240"/>
      <c r="K103" s="181"/>
      <c r="L103" s="181"/>
      <c r="M103" s="28"/>
      <c r="N103" s="181"/>
      <c r="O103" s="214"/>
      <c r="P103" s="214"/>
      <c r="Q103" s="214"/>
    </row>
    <row r="104" spans="2:17" x14ac:dyDescent="0.2">
      <c r="B104" s="181"/>
      <c r="C104" s="240"/>
      <c r="D104" s="240"/>
      <c r="E104" s="181"/>
      <c r="F104" s="181"/>
      <c r="G104" s="28"/>
      <c r="H104" s="181"/>
      <c r="I104" s="240"/>
      <c r="J104" s="240"/>
      <c r="K104" s="181"/>
      <c r="L104" s="181"/>
      <c r="M104" s="28"/>
      <c r="N104" s="181"/>
      <c r="O104" s="214"/>
      <c r="P104" s="214"/>
      <c r="Q104" s="214"/>
    </row>
    <row r="105" spans="2:17" x14ac:dyDescent="0.2">
      <c r="B105" s="181"/>
      <c r="C105" s="240"/>
      <c r="D105" s="240"/>
      <c r="E105" s="181"/>
      <c r="F105" s="181"/>
      <c r="G105" s="28"/>
      <c r="H105" s="181"/>
      <c r="I105" s="240"/>
      <c r="J105" s="240"/>
      <c r="K105" s="181"/>
      <c r="L105" s="181"/>
      <c r="M105" s="28"/>
      <c r="N105" s="181"/>
      <c r="O105" s="214"/>
      <c r="P105" s="214"/>
      <c r="Q105" s="214"/>
    </row>
    <row r="106" spans="2:17" x14ac:dyDescent="0.2">
      <c r="B106" s="181"/>
      <c r="C106" s="240"/>
      <c r="D106" s="240"/>
      <c r="E106" s="181"/>
      <c r="F106" s="181"/>
      <c r="G106" s="28"/>
      <c r="H106" s="181"/>
      <c r="I106" s="240"/>
      <c r="J106" s="240"/>
      <c r="K106" s="181"/>
      <c r="L106" s="181"/>
      <c r="M106" s="28"/>
      <c r="N106" s="181"/>
      <c r="O106" s="214"/>
      <c r="P106" s="214"/>
      <c r="Q106" s="214"/>
    </row>
    <row r="107" spans="2:17" x14ac:dyDescent="0.2">
      <c r="B107" s="181"/>
      <c r="C107" s="240"/>
      <c r="D107" s="240"/>
      <c r="E107" s="181"/>
      <c r="F107" s="181"/>
      <c r="G107" s="28"/>
      <c r="H107" s="181"/>
      <c r="I107" s="240"/>
      <c r="J107" s="240"/>
      <c r="K107" s="181"/>
      <c r="L107" s="181"/>
      <c r="M107" s="28"/>
      <c r="N107" s="181"/>
      <c r="O107" s="214"/>
      <c r="P107" s="214"/>
      <c r="Q107" s="214"/>
    </row>
    <row r="108" spans="2:17" x14ac:dyDescent="0.2">
      <c r="B108" s="181"/>
      <c r="C108" s="240"/>
      <c r="D108" s="240"/>
      <c r="E108" s="181"/>
      <c r="F108" s="181"/>
      <c r="G108" s="28"/>
      <c r="H108" s="181"/>
      <c r="I108" s="240"/>
      <c r="J108" s="240"/>
      <c r="K108" s="181"/>
      <c r="L108" s="181"/>
      <c r="M108" s="28"/>
      <c r="N108" s="181"/>
      <c r="O108" s="214"/>
      <c r="P108" s="214"/>
      <c r="Q108" s="214"/>
    </row>
    <row r="109" spans="2:17" x14ac:dyDescent="0.2">
      <c r="B109" s="181"/>
      <c r="C109" s="240"/>
      <c r="D109" s="240"/>
      <c r="E109" s="181"/>
      <c r="F109" s="181"/>
      <c r="G109" s="28"/>
      <c r="H109" s="181"/>
      <c r="I109" s="240"/>
      <c r="J109" s="240"/>
      <c r="K109" s="181"/>
      <c r="L109" s="181"/>
      <c r="M109" s="28"/>
      <c r="N109" s="181"/>
      <c r="O109" s="214"/>
      <c r="P109" s="214"/>
      <c r="Q109" s="214"/>
    </row>
    <row r="110" spans="2:17" x14ac:dyDescent="0.2">
      <c r="B110" s="181"/>
      <c r="C110" s="240"/>
      <c r="D110" s="240"/>
      <c r="E110" s="181"/>
      <c r="F110" s="181"/>
      <c r="G110" s="28"/>
      <c r="H110" s="181"/>
      <c r="I110" s="240"/>
      <c r="J110" s="240"/>
      <c r="K110" s="181"/>
      <c r="L110" s="181"/>
      <c r="M110" s="28"/>
      <c r="N110" s="181"/>
      <c r="O110" s="214"/>
      <c r="P110" s="214"/>
      <c r="Q110" s="214"/>
    </row>
    <row r="111" spans="2:17" x14ac:dyDescent="0.2">
      <c r="B111" s="181"/>
      <c r="C111" s="240"/>
      <c r="D111" s="240"/>
      <c r="E111" s="181"/>
      <c r="F111" s="181"/>
      <c r="G111" s="28"/>
      <c r="H111" s="181"/>
      <c r="I111" s="240"/>
      <c r="J111" s="240"/>
      <c r="K111" s="181"/>
      <c r="L111" s="181"/>
      <c r="M111" s="28"/>
      <c r="N111" s="181"/>
      <c r="O111" s="214"/>
      <c r="P111" s="214"/>
      <c r="Q111" s="214"/>
    </row>
    <row r="112" spans="2:17" x14ac:dyDescent="0.2">
      <c r="B112" s="181"/>
      <c r="C112" s="240"/>
      <c r="D112" s="240"/>
      <c r="E112" s="181"/>
      <c r="F112" s="181"/>
      <c r="G112" s="28"/>
      <c r="H112" s="181"/>
      <c r="I112" s="240"/>
      <c r="J112" s="240"/>
      <c r="K112" s="181"/>
      <c r="L112" s="181"/>
      <c r="M112" s="28"/>
      <c r="N112" s="181"/>
      <c r="O112" s="214"/>
      <c r="P112" s="214"/>
      <c r="Q112" s="214"/>
    </row>
    <row r="113" spans="2:17" x14ac:dyDescent="0.2">
      <c r="B113" s="181"/>
      <c r="C113" s="240"/>
      <c r="D113" s="240"/>
      <c r="E113" s="181"/>
      <c r="F113" s="181"/>
      <c r="G113" s="28"/>
      <c r="H113" s="181"/>
      <c r="I113" s="240"/>
      <c r="J113" s="240"/>
      <c r="K113" s="181"/>
      <c r="L113" s="181"/>
      <c r="M113" s="28"/>
      <c r="N113" s="181"/>
      <c r="O113" s="214"/>
      <c r="P113" s="214"/>
      <c r="Q113" s="214"/>
    </row>
    <row r="114" spans="2:17" x14ac:dyDescent="0.2">
      <c r="B114" s="181"/>
      <c r="C114" s="240"/>
      <c r="D114" s="240"/>
      <c r="E114" s="181"/>
      <c r="F114" s="181"/>
      <c r="G114" s="28"/>
      <c r="H114" s="181"/>
      <c r="I114" s="240"/>
      <c r="J114" s="240"/>
      <c r="K114" s="181"/>
      <c r="L114" s="181"/>
      <c r="M114" s="28"/>
      <c r="N114" s="181"/>
      <c r="O114" s="214"/>
      <c r="P114" s="214"/>
      <c r="Q114" s="214"/>
    </row>
    <row r="115" spans="2:17" x14ac:dyDescent="0.2">
      <c r="B115" s="181"/>
      <c r="C115" s="240"/>
      <c r="D115" s="240"/>
      <c r="E115" s="181"/>
      <c r="F115" s="181"/>
      <c r="G115" s="28"/>
      <c r="H115" s="181"/>
      <c r="I115" s="240"/>
      <c r="J115" s="240"/>
      <c r="K115" s="181"/>
      <c r="L115" s="181"/>
      <c r="M115" s="28"/>
      <c r="N115" s="181"/>
      <c r="O115" s="214"/>
      <c r="P115" s="214"/>
      <c r="Q115" s="214"/>
    </row>
    <row r="116" spans="2:17" x14ac:dyDescent="0.2">
      <c r="B116" s="181"/>
      <c r="C116" s="240"/>
      <c r="D116" s="240"/>
      <c r="E116" s="181"/>
      <c r="F116" s="181"/>
      <c r="G116" s="28"/>
      <c r="H116" s="181"/>
      <c r="I116" s="240"/>
      <c r="J116" s="240"/>
      <c r="K116" s="181"/>
      <c r="L116" s="181"/>
      <c r="M116" s="28"/>
      <c r="N116" s="181"/>
      <c r="O116" s="214"/>
      <c r="P116" s="214"/>
      <c r="Q116" s="214"/>
    </row>
    <row r="117" spans="2:17" x14ac:dyDescent="0.2">
      <c r="B117" s="181"/>
      <c r="C117" s="240"/>
      <c r="D117" s="240"/>
      <c r="E117" s="181"/>
      <c r="F117" s="181"/>
      <c r="G117" s="28"/>
      <c r="H117" s="181"/>
      <c r="I117" s="240"/>
      <c r="J117" s="240"/>
      <c r="K117" s="181"/>
      <c r="L117" s="181"/>
      <c r="M117" s="28"/>
      <c r="N117" s="181"/>
      <c r="O117" s="214"/>
      <c r="P117" s="214"/>
      <c r="Q117" s="214"/>
    </row>
    <row r="118" spans="2:17" x14ac:dyDescent="0.2">
      <c r="B118" s="181"/>
      <c r="C118" s="240"/>
      <c r="D118" s="240"/>
      <c r="E118" s="181"/>
      <c r="F118" s="181"/>
      <c r="G118" s="28"/>
      <c r="H118" s="181"/>
      <c r="I118" s="240"/>
      <c r="J118" s="240"/>
      <c r="K118" s="181"/>
      <c r="L118" s="181"/>
      <c r="M118" s="28"/>
      <c r="N118" s="181"/>
      <c r="O118" s="214"/>
      <c r="P118" s="214"/>
      <c r="Q118" s="214"/>
    </row>
    <row r="119" spans="2:17" x14ac:dyDescent="0.2">
      <c r="B119" s="181"/>
      <c r="C119" s="240"/>
      <c r="D119" s="240"/>
      <c r="E119" s="181"/>
      <c r="F119" s="181"/>
      <c r="G119" s="28"/>
      <c r="H119" s="181"/>
      <c r="I119" s="240"/>
      <c r="J119" s="240"/>
      <c r="K119" s="181"/>
      <c r="L119" s="181"/>
      <c r="M119" s="28"/>
      <c r="N119" s="181"/>
      <c r="O119" s="214"/>
      <c r="P119" s="214"/>
      <c r="Q119" s="214"/>
    </row>
    <row r="120" spans="2:17" x14ac:dyDescent="0.2">
      <c r="B120" s="181"/>
      <c r="C120" s="240"/>
      <c r="D120" s="240"/>
      <c r="E120" s="181"/>
      <c r="F120" s="181"/>
      <c r="G120" s="28"/>
      <c r="H120" s="181"/>
      <c r="I120" s="240"/>
      <c r="J120" s="240"/>
      <c r="K120" s="181"/>
      <c r="L120" s="181"/>
      <c r="M120" s="28"/>
      <c r="N120" s="181"/>
      <c r="O120" s="214"/>
      <c r="P120" s="214"/>
      <c r="Q120" s="214"/>
    </row>
    <row r="121" spans="2:17" x14ac:dyDescent="0.2">
      <c r="B121" s="181"/>
      <c r="C121" s="240"/>
      <c r="D121" s="240"/>
      <c r="E121" s="181"/>
      <c r="F121" s="181"/>
      <c r="G121" s="28"/>
      <c r="H121" s="181"/>
      <c r="I121" s="240"/>
      <c r="J121" s="240"/>
      <c r="K121" s="181"/>
      <c r="L121" s="181"/>
      <c r="M121" s="28"/>
      <c r="N121" s="181"/>
      <c r="O121" s="214"/>
      <c r="P121" s="214"/>
      <c r="Q121" s="214"/>
    </row>
    <row r="122" spans="2:17" x14ac:dyDescent="0.2">
      <c r="B122" s="181"/>
      <c r="C122" s="240"/>
      <c r="D122" s="240"/>
      <c r="E122" s="181"/>
      <c r="F122" s="181"/>
      <c r="G122" s="28"/>
      <c r="H122" s="181"/>
      <c r="I122" s="240"/>
      <c r="J122" s="240"/>
      <c r="K122" s="181"/>
      <c r="L122" s="181"/>
      <c r="M122" s="28"/>
      <c r="N122" s="181"/>
      <c r="O122" s="214"/>
      <c r="P122" s="214"/>
      <c r="Q122" s="214"/>
    </row>
    <row r="123" spans="2:17" x14ac:dyDescent="0.2">
      <c r="B123" s="181"/>
      <c r="C123" s="240"/>
      <c r="D123" s="240"/>
      <c r="E123" s="181"/>
      <c r="F123" s="181"/>
      <c r="G123" s="28"/>
      <c r="H123" s="181"/>
      <c r="I123" s="240"/>
      <c r="J123" s="240"/>
      <c r="K123" s="181"/>
      <c r="L123" s="181"/>
      <c r="M123" s="28"/>
      <c r="N123" s="181"/>
      <c r="O123" s="214"/>
      <c r="P123" s="214"/>
      <c r="Q123" s="214"/>
    </row>
    <row r="124" spans="2:17" x14ac:dyDescent="0.2">
      <c r="B124" s="181"/>
      <c r="C124" s="240"/>
      <c r="D124" s="240"/>
      <c r="E124" s="181"/>
      <c r="F124" s="181"/>
      <c r="G124" s="28"/>
      <c r="H124" s="181"/>
      <c r="I124" s="240"/>
      <c r="J124" s="240"/>
      <c r="K124" s="181"/>
      <c r="L124" s="181"/>
      <c r="M124" s="28"/>
      <c r="N124" s="181"/>
      <c r="O124" s="214"/>
      <c r="P124" s="214"/>
      <c r="Q124" s="214"/>
    </row>
    <row r="125" spans="2:17" x14ac:dyDescent="0.2">
      <c r="B125" s="181"/>
      <c r="C125" s="240"/>
      <c r="D125" s="240"/>
      <c r="E125" s="181"/>
      <c r="F125" s="181"/>
      <c r="G125" s="28"/>
      <c r="H125" s="181"/>
      <c r="I125" s="240"/>
      <c r="J125" s="240"/>
      <c r="K125" s="181"/>
      <c r="L125" s="181"/>
      <c r="M125" s="28"/>
      <c r="N125" s="181"/>
      <c r="O125" s="214"/>
      <c r="P125" s="214"/>
      <c r="Q125" s="214"/>
    </row>
    <row r="126" spans="2:17" x14ac:dyDescent="0.2">
      <c r="B126" s="181"/>
      <c r="C126" s="240"/>
      <c r="D126" s="240"/>
      <c r="E126" s="181"/>
      <c r="F126" s="181"/>
      <c r="G126" s="28"/>
      <c r="H126" s="181"/>
      <c r="I126" s="240"/>
      <c r="J126" s="240"/>
      <c r="K126" s="181"/>
      <c r="L126" s="181"/>
      <c r="M126" s="28"/>
      <c r="N126" s="181"/>
      <c r="O126" s="214"/>
      <c r="P126" s="214"/>
      <c r="Q126" s="214"/>
    </row>
    <row r="127" spans="2:17" x14ac:dyDescent="0.2">
      <c r="B127" s="181"/>
      <c r="C127" s="240"/>
      <c r="D127" s="240"/>
      <c r="E127" s="181"/>
      <c r="F127" s="181"/>
      <c r="G127" s="28"/>
      <c r="H127" s="181"/>
      <c r="I127" s="240"/>
      <c r="J127" s="240"/>
      <c r="K127" s="181"/>
      <c r="L127" s="181"/>
      <c r="M127" s="28"/>
      <c r="N127" s="181"/>
      <c r="O127" s="214"/>
      <c r="P127" s="214"/>
      <c r="Q127" s="214"/>
    </row>
    <row r="128" spans="2:17" x14ac:dyDescent="0.2">
      <c r="B128" s="181"/>
      <c r="C128" s="240"/>
      <c r="D128" s="240"/>
      <c r="E128" s="181"/>
      <c r="F128" s="181"/>
      <c r="G128" s="28"/>
      <c r="H128" s="181"/>
      <c r="I128" s="240"/>
      <c r="J128" s="240"/>
      <c r="K128" s="181"/>
      <c r="L128" s="181"/>
      <c r="M128" s="28"/>
      <c r="N128" s="181"/>
      <c r="O128" s="214"/>
      <c r="P128" s="214"/>
      <c r="Q128" s="214"/>
    </row>
    <row r="129" spans="2:17" x14ac:dyDescent="0.2">
      <c r="B129" s="181"/>
      <c r="C129" s="240"/>
      <c r="D129" s="240"/>
      <c r="E129" s="181"/>
      <c r="F129" s="181"/>
      <c r="G129" s="28"/>
      <c r="H129" s="181"/>
      <c r="I129" s="240"/>
      <c r="J129" s="240"/>
      <c r="K129" s="181"/>
      <c r="L129" s="181"/>
      <c r="M129" s="28"/>
      <c r="N129" s="181"/>
      <c r="O129" s="214"/>
      <c r="P129" s="214"/>
      <c r="Q129" s="214"/>
    </row>
    <row r="130" spans="2:17" x14ac:dyDescent="0.2">
      <c r="B130" s="181"/>
      <c r="C130" s="240"/>
      <c r="D130" s="240"/>
      <c r="E130" s="181"/>
      <c r="F130" s="181"/>
      <c r="G130" s="28"/>
      <c r="H130" s="181"/>
      <c r="I130" s="240"/>
      <c r="J130" s="240"/>
      <c r="K130" s="181"/>
      <c r="L130" s="181"/>
      <c r="M130" s="28"/>
      <c r="N130" s="181"/>
      <c r="O130" s="214"/>
      <c r="P130" s="214"/>
      <c r="Q130" s="214"/>
    </row>
    <row r="131" spans="2:17" x14ac:dyDescent="0.2">
      <c r="B131" s="181"/>
      <c r="C131" s="240"/>
      <c r="D131" s="240"/>
      <c r="E131" s="181"/>
      <c r="F131" s="181"/>
      <c r="G131" s="28"/>
      <c r="H131" s="181"/>
      <c r="I131" s="240"/>
      <c r="J131" s="240"/>
      <c r="K131" s="181"/>
      <c r="L131" s="181"/>
      <c r="M131" s="28"/>
      <c r="N131" s="181"/>
      <c r="O131" s="214"/>
      <c r="P131" s="214"/>
      <c r="Q131" s="214"/>
    </row>
    <row r="132" spans="2:17" x14ac:dyDescent="0.2">
      <c r="B132" s="181"/>
      <c r="C132" s="240"/>
      <c r="D132" s="240"/>
      <c r="E132" s="181"/>
      <c r="F132" s="181"/>
      <c r="G132" s="28"/>
      <c r="H132" s="181"/>
      <c r="I132" s="240"/>
      <c r="J132" s="240"/>
      <c r="K132" s="181"/>
      <c r="L132" s="181"/>
      <c r="M132" s="28"/>
      <c r="N132" s="181"/>
      <c r="O132" s="214"/>
      <c r="P132" s="214"/>
      <c r="Q132" s="214"/>
    </row>
    <row r="133" spans="2:17" x14ac:dyDescent="0.2">
      <c r="B133" s="181"/>
      <c r="C133" s="240"/>
      <c r="D133" s="240"/>
      <c r="E133" s="181"/>
      <c r="F133" s="181"/>
      <c r="G133" s="28"/>
      <c r="H133" s="181"/>
      <c r="I133" s="240"/>
      <c r="J133" s="240"/>
      <c r="K133" s="181"/>
      <c r="L133" s="181"/>
      <c r="M133" s="28"/>
      <c r="N133" s="181"/>
      <c r="O133" s="214"/>
      <c r="P133" s="214"/>
      <c r="Q133" s="214"/>
    </row>
    <row r="134" spans="2:17" x14ac:dyDescent="0.2">
      <c r="B134" s="181"/>
      <c r="C134" s="240"/>
      <c r="D134" s="240"/>
      <c r="E134" s="181"/>
      <c r="F134" s="181"/>
      <c r="G134" s="28"/>
      <c r="H134" s="181"/>
      <c r="I134" s="240"/>
      <c r="J134" s="240"/>
      <c r="K134" s="181"/>
      <c r="L134" s="181"/>
      <c r="M134" s="28"/>
      <c r="N134" s="181"/>
      <c r="O134" s="214"/>
      <c r="P134" s="214"/>
      <c r="Q134" s="214"/>
    </row>
    <row r="135" spans="2:17" x14ac:dyDescent="0.2">
      <c r="B135" s="181"/>
      <c r="C135" s="240"/>
      <c r="D135" s="240"/>
      <c r="E135" s="181"/>
      <c r="F135" s="181"/>
      <c r="G135" s="28"/>
      <c r="H135" s="181"/>
      <c r="I135" s="240"/>
      <c r="J135" s="240"/>
      <c r="K135" s="181"/>
      <c r="L135" s="181"/>
      <c r="M135" s="28"/>
      <c r="N135" s="181"/>
      <c r="O135" s="214"/>
      <c r="P135" s="214"/>
      <c r="Q135" s="214"/>
    </row>
    <row r="136" spans="2:17" x14ac:dyDescent="0.2">
      <c r="B136" s="181"/>
      <c r="C136" s="240"/>
      <c r="D136" s="240"/>
      <c r="E136" s="181"/>
      <c r="F136" s="181"/>
      <c r="G136" s="28"/>
      <c r="H136" s="181"/>
      <c r="I136" s="240"/>
      <c r="J136" s="240"/>
      <c r="K136" s="181"/>
      <c r="L136" s="181"/>
      <c r="M136" s="28"/>
      <c r="N136" s="181"/>
      <c r="O136" s="214"/>
      <c r="P136" s="214"/>
      <c r="Q136" s="214"/>
    </row>
    <row r="137" spans="2:17" x14ac:dyDescent="0.2">
      <c r="B137" s="181"/>
      <c r="C137" s="240"/>
      <c r="D137" s="240"/>
      <c r="E137" s="181"/>
      <c r="F137" s="181"/>
      <c r="G137" s="28"/>
      <c r="H137" s="181"/>
      <c r="I137" s="240"/>
      <c r="J137" s="240"/>
      <c r="K137" s="181"/>
      <c r="L137" s="181"/>
      <c r="M137" s="28"/>
      <c r="N137" s="181"/>
      <c r="O137" s="214"/>
      <c r="P137" s="214"/>
      <c r="Q137" s="214"/>
    </row>
    <row r="138" spans="2:17" x14ac:dyDescent="0.2">
      <c r="B138" s="181"/>
      <c r="C138" s="240"/>
      <c r="D138" s="240"/>
      <c r="E138" s="181"/>
      <c r="F138" s="181"/>
      <c r="G138" s="28"/>
      <c r="H138" s="181"/>
      <c r="I138" s="240"/>
      <c r="J138" s="240"/>
      <c r="K138" s="181"/>
      <c r="L138" s="181"/>
      <c r="M138" s="28"/>
      <c r="N138" s="181"/>
      <c r="O138" s="214"/>
      <c r="P138" s="214"/>
      <c r="Q138" s="214"/>
    </row>
    <row r="139" spans="2:17" x14ac:dyDescent="0.2">
      <c r="B139" s="181"/>
      <c r="C139" s="240"/>
      <c r="D139" s="240"/>
      <c r="E139" s="181"/>
      <c r="F139" s="181"/>
      <c r="G139" s="28"/>
      <c r="H139" s="181"/>
      <c r="I139" s="240"/>
      <c r="J139" s="240"/>
      <c r="K139" s="181"/>
      <c r="L139" s="181"/>
      <c r="M139" s="28"/>
      <c r="N139" s="181"/>
      <c r="O139" s="214"/>
      <c r="P139" s="214"/>
      <c r="Q139" s="214"/>
    </row>
    <row r="140" spans="2:17" x14ac:dyDescent="0.2">
      <c r="B140" s="181"/>
      <c r="C140" s="240"/>
      <c r="D140" s="240"/>
      <c r="E140" s="181"/>
      <c r="F140" s="181"/>
      <c r="G140" s="28"/>
      <c r="H140" s="181"/>
      <c r="I140" s="240"/>
      <c r="J140" s="240"/>
      <c r="K140" s="181"/>
      <c r="L140" s="181"/>
      <c r="M140" s="28"/>
      <c r="N140" s="181"/>
      <c r="O140" s="214"/>
      <c r="P140" s="214"/>
      <c r="Q140" s="214"/>
    </row>
    <row r="141" spans="2:17" x14ac:dyDescent="0.2">
      <c r="B141" s="181"/>
      <c r="C141" s="240"/>
      <c r="D141" s="240"/>
      <c r="E141" s="181"/>
      <c r="F141" s="181"/>
      <c r="G141" s="28"/>
      <c r="H141" s="181"/>
      <c r="I141" s="240"/>
      <c r="J141" s="240"/>
      <c r="K141" s="181"/>
      <c r="L141" s="181"/>
      <c r="M141" s="28"/>
      <c r="N141" s="181"/>
      <c r="O141" s="214"/>
      <c r="P141" s="214"/>
      <c r="Q141" s="214"/>
    </row>
    <row r="142" spans="2:17" x14ac:dyDescent="0.2">
      <c r="B142" s="181"/>
      <c r="C142" s="240"/>
      <c r="D142" s="240"/>
      <c r="E142" s="181"/>
      <c r="F142" s="181"/>
      <c r="G142" s="28"/>
      <c r="H142" s="181"/>
      <c r="I142" s="240"/>
      <c r="J142" s="240"/>
      <c r="K142" s="181"/>
      <c r="L142" s="181"/>
      <c r="M142" s="28"/>
      <c r="N142" s="181"/>
      <c r="O142" s="214"/>
      <c r="P142" s="214"/>
      <c r="Q142" s="214"/>
    </row>
    <row r="143" spans="2:17" x14ac:dyDescent="0.2">
      <c r="B143" s="181"/>
      <c r="C143" s="240"/>
      <c r="D143" s="240"/>
      <c r="E143" s="181"/>
      <c r="F143" s="181"/>
      <c r="G143" s="28"/>
      <c r="H143" s="181"/>
      <c r="I143" s="240"/>
      <c r="J143" s="240"/>
      <c r="K143" s="181"/>
      <c r="L143" s="181"/>
      <c r="M143" s="28"/>
      <c r="N143" s="181"/>
      <c r="O143" s="214"/>
      <c r="P143" s="214"/>
      <c r="Q143" s="214"/>
    </row>
    <row r="144" spans="2:17" x14ac:dyDescent="0.2">
      <c r="B144" s="181"/>
      <c r="C144" s="240"/>
      <c r="D144" s="240"/>
      <c r="E144" s="181"/>
      <c r="F144" s="181"/>
      <c r="G144" s="28"/>
      <c r="H144" s="181"/>
      <c r="I144" s="240"/>
      <c r="J144" s="240"/>
      <c r="K144" s="181"/>
      <c r="L144" s="181"/>
      <c r="M144" s="28"/>
      <c r="N144" s="181"/>
      <c r="O144" s="214"/>
      <c r="P144" s="214"/>
      <c r="Q144" s="214"/>
    </row>
    <row r="145" spans="2:17" x14ac:dyDescent="0.2">
      <c r="B145" s="181"/>
      <c r="C145" s="240"/>
      <c r="D145" s="240"/>
      <c r="E145" s="181"/>
      <c r="F145" s="181"/>
      <c r="G145" s="28"/>
      <c r="H145" s="181"/>
      <c r="I145" s="240"/>
      <c r="J145" s="240"/>
      <c r="K145" s="181"/>
      <c r="L145" s="181"/>
      <c r="M145" s="28"/>
      <c r="N145" s="181"/>
      <c r="O145" s="214"/>
      <c r="P145" s="214"/>
      <c r="Q145" s="214"/>
    </row>
    <row r="146" spans="2:17" x14ac:dyDescent="0.2">
      <c r="B146" s="181"/>
      <c r="C146" s="240"/>
      <c r="D146" s="240"/>
      <c r="E146" s="181"/>
      <c r="F146" s="181"/>
      <c r="G146" s="28"/>
      <c r="H146" s="181"/>
      <c r="I146" s="240"/>
      <c r="J146" s="240"/>
      <c r="K146" s="181"/>
      <c r="L146" s="181"/>
      <c r="M146" s="28"/>
      <c r="N146" s="181"/>
      <c r="O146" s="214"/>
      <c r="P146" s="214"/>
      <c r="Q146" s="214"/>
    </row>
    <row r="147" spans="2:17" x14ac:dyDescent="0.2">
      <c r="B147" s="181"/>
      <c r="C147" s="240"/>
      <c r="D147" s="240"/>
      <c r="E147" s="181"/>
      <c r="F147" s="181"/>
      <c r="G147" s="28"/>
      <c r="H147" s="181"/>
      <c r="I147" s="240"/>
      <c r="J147" s="240"/>
      <c r="K147" s="181"/>
      <c r="L147" s="181"/>
      <c r="M147" s="28"/>
      <c r="N147" s="181"/>
      <c r="O147" s="214"/>
      <c r="P147" s="214"/>
      <c r="Q147" s="214"/>
    </row>
    <row r="148" spans="2:17" x14ac:dyDescent="0.2">
      <c r="B148" s="181"/>
      <c r="C148" s="240"/>
      <c r="D148" s="240"/>
      <c r="E148" s="181"/>
      <c r="F148" s="181"/>
      <c r="G148" s="28"/>
      <c r="H148" s="181"/>
      <c r="I148" s="240"/>
      <c r="J148" s="240"/>
      <c r="K148" s="181"/>
      <c r="L148" s="181"/>
      <c r="M148" s="28"/>
      <c r="N148" s="181"/>
      <c r="O148" s="214"/>
      <c r="P148" s="214"/>
      <c r="Q148" s="214"/>
    </row>
    <row r="149" spans="2:17" x14ac:dyDescent="0.2">
      <c r="B149" s="181"/>
      <c r="C149" s="240"/>
      <c r="D149" s="240"/>
      <c r="E149" s="181"/>
      <c r="F149" s="181"/>
      <c r="G149" s="28"/>
      <c r="H149" s="181"/>
      <c r="I149" s="240"/>
      <c r="J149" s="240"/>
      <c r="K149" s="181"/>
      <c r="L149" s="181"/>
      <c r="M149" s="28"/>
      <c r="N149" s="181"/>
      <c r="O149" s="214"/>
      <c r="P149" s="214"/>
      <c r="Q149" s="214"/>
    </row>
    <row r="150" spans="2:17" x14ac:dyDescent="0.2">
      <c r="B150" s="181"/>
      <c r="C150" s="240"/>
      <c r="D150" s="240"/>
      <c r="E150" s="181"/>
      <c r="F150" s="181"/>
      <c r="G150" s="28"/>
      <c r="H150" s="181"/>
      <c r="I150" s="240"/>
      <c r="J150" s="240"/>
      <c r="K150" s="181"/>
      <c r="L150" s="181"/>
      <c r="M150" s="28"/>
      <c r="N150" s="181"/>
      <c r="O150" s="214"/>
      <c r="P150" s="214"/>
      <c r="Q150" s="214"/>
    </row>
    <row r="151" spans="2:17" x14ac:dyDescent="0.2">
      <c r="B151" s="181"/>
      <c r="C151" s="240"/>
      <c r="D151" s="240"/>
      <c r="E151" s="181"/>
      <c r="F151" s="181"/>
      <c r="G151" s="28"/>
      <c r="H151" s="181"/>
      <c r="I151" s="240"/>
      <c r="J151" s="240"/>
      <c r="K151" s="181"/>
      <c r="L151" s="181"/>
      <c r="M151" s="28"/>
      <c r="N151" s="181"/>
      <c r="O151" s="214"/>
      <c r="P151" s="214"/>
      <c r="Q151" s="214"/>
    </row>
    <row r="152" spans="2:17" x14ac:dyDescent="0.2">
      <c r="B152" s="181"/>
      <c r="C152" s="240"/>
      <c r="D152" s="240"/>
      <c r="E152" s="181"/>
      <c r="F152" s="181"/>
      <c r="G152" s="28"/>
      <c r="H152" s="181"/>
      <c r="I152" s="240"/>
      <c r="J152" s="240"/>
      <c r="K152" s="181"/>
      <c r="L152" s="181"/>
      <c r="M152" s="28"/>
      <c r="N152" s="181"/>
      <c r="O152" s="214"/>
      <c r="P152" s="214"/>
      <c r="Q152" s="214"/>
    </row>
    <row r="153" spans="2:17" x14ac:dyDescent="0.2">
      <c r="B153" s="181"/>
      <c r="C153" s="240"/>
      <c r="D153" s="240"/>
      <c r="E153" s="181"/>
      <c r="F153" s="181"/>
      <c r="G153" s="28"/>
      <c r="H153" s="181"/>
      <c r="I153" s="240"/>
      <c r="J153" s="240"/>
      <c r="K153" s="181"/>
      <c r="L153" s="181"/>
      <c r="M153" s="28"/>
      <c r="N153" s="181"/>
      <c r="O153" s="214"/>
      <c r="P153" s="214"/>
      <c r="Q153" s="214"/>
    </row>
    <row r="154" spans="2:17" x14ac:dyDescent="0.2">
      <c r="B154" s="181"/>
      <c r="C154" s="240"/>
      <c r="D154" s="240"/>
      <c r="E154" s="181"/>
      <c r="F154" s="181"/>
      <c r="G154" s="28"/>
      <c r="H154" s="181"/>
      <c r="I154" s="240"/>
      <c r="J154" s="240"/>
      <c r="K154" s="181"/>
      <c r="L154" s="181"/>
      <c r="M154" s="28"/>
      <c r="N154" s="181"/>
      <c r="O154" s="214"/>
      <c r="P154" s="214"/>
      <c r="Q154" s="214"/>
    </row>
    <row r="155" spans="2:17" x14ac:dyDescent="0.2">
      <c r="B155" s="181"/>
      <c r="C155" s="240"/>
      <c r="D155" s="240"/>
      <c r="E155" s="181"/>
      <c r="F155" s="181"/>
      <c r="G155" s="28"/>
      <c r="H155" s="181"/>
      <c r="I155" s="240"/>
      <c r="J155" s="240"/>
      <c r="K155" s="181"/>
      <c r="L155" s="181"/>
      <c r="M155" s="28"/>
      <c r="N155" s="181"/>
      <c r="O155" s="214"/>
      <c r="P155" s="214"/>
      <c r="Q155" s="214"/>
    </row>
    <row r="156" spans="2:17" x14ac:dyDescent="0.2">
      <c r="B156" s="181"/>
      <c r="C156" s="240"/>
      <c r="D156" s="240"/>
      <c r="E156" s="181"/>
      <c r="F156" s="181"/>
      <c r="G156" s="28"/>
      <c r="H156" s="181"/>
      <c r="I156" s="240"/>
      <c r="J156" s="240"/>
      <c r="K156" s="181"/>
      <c r="L156" s="181"/>
      <c r="M156" s="28"/>
      <c r="N156" s="181"/>
      <c r="O156" s="214"/>
      <c r="P156" s="214"/>
      <c r="Q156" s="214"/>
    </row>
    <row r="157" spans="2:17" x14ac:dyDescent="0.2">
      <c r="B157" s="181"/>
      <c r="C157" s="240"/>
      <c r="D157" s="240"/>
      <c r="E157" s="181"/>
      <c r="F157" s="181"/>
      <c r="G157" s="28"/>
      <c r="H157" s="181"/>
      <c r="I157" s="240"/>
      <c r="J157" s="240"/>
      <c r="K157" s="181"/>
      <c r="L157" s="181"/>
      <c r="M157" s="28"/>
      <c r="N157" s="181"/>
      <c r="O157" s="214"/>
      <c r="P157" s="214"/>
      <c r="Q157" s="214"/>
    </row>
    <row r="158" spans="2:17" x14ac:dyDescent="0.2">
      <c r="B158" s="181"/>
      <c r="C158" s="240"/>
      <c r="D158" s="240"/>
      <c r="E158" s="181"/>
      <c r="F158" s="181"/>
      <c r="G158" s="28"/>
      <c r="H158" s="181"/>
      <c r="I158" s="240"/>
      <c r="J158" s="240"/>
      <c r="K158" s="181"/>
      <c r="L158" s="181"/>
      <c r="M158" s="28"/>
      <c r="N158" s="181"/>
      <c r="O158" s="214"/>
      <c r="P158" s="214"/>
      <c r="Q158" s="214"/>
    </row>
    <row r="159" spans="2:17" x14ac:dyDescent="0.2">
      <c r="B159" s="181"/>
      <c r="C159" s="240"/>
      <c r="D159" s="240"/>
      <c r="E159" s="181"/>
      <c r="F159" s="181"/>
      <c r="G159" s="28"/>
      <c r="H159" s="181"/>
      <c r="I159" s="240"/>
      <c r="J159" s="240"/>
      <c r="K159" s="181"/>
      <c r="L159" s="181"/>
      <c r="M159" s="28"/>
      <c r="N159" s="181"/>
      <c r="O159" s="214"/>
      <c r="P159" s="214"/>
      <c r="Q159" s="214"/>
    </row>
    <row r="160" spans="2:17" x14ac:dyDescent="0.2">
      <c r="B160" s="181"/>
      <c r="C160" s="240"/>
      <c r="D160" s="240"/>
      <c r="E160" s="181"/>
      <c r="F160" s="181"/>
      <c r="G160" s="28"/>
      <c r="H160" s="181"/>
      <c r="I160" s="240"/>
      <c r="J160" s="240"/>
      <c r="K160" s="181"/>
      <c r="L160" s="181"/>
      <c r="M160" s="28"/>
      <c r="N160" s="181"/>
      <c r="O160" s="214"/>
      <c r="P160" s="214"/>
      <c r="Q160" s="214"/>
    </row>
    <row r="161" spans="2:17" x14ac:dyDescent="0.2">
      <c r="B161" s="181"/>
      <c r="C161" s="240"/>
      <c r="D161" s="240"/>
      <c r="E161" s="181"/>
      <c r="F161" s="181"/>
      <c r="G161" s="28"/>
      <c r="H161" s="181"/>
      <c r="I161" s="240"/>
      <c r="J161" s="240"/>
      <c r="K161" s="181"/>
      <c r="L161" s="181"/>
      <c r="M161" s="28"/>
      <c r="N161" s="181"/>
      <c r="O161" s="214"/>
      <c r="P161" s="214"/>
      <c r="Q161" s="214"/>
    </row>
    <row r="162" spans="2:17" x14ac:dyDescent="0.2">
      <c r="B162" s="181"/>
      <c r="C162" s="240"/>
      <c r="D162" s="240"/>
      <c r="E162" s="181"/>
      <c r="F162" s="181"/>
      <c r="G162" s="28"/>
      <c r="H162" s="181"/>
      <c r="I162" s="240"/>
      <c r="J162" s="240"/>
      <c r="K162" s="181"/>
      <c r="L162" s="181"/>
      <c r="M162" s="28"/>
      <c r="N162" s="181"/>
      <c r="O162" s="214"/>
      <c r="P162" s="214"/>
      <c r="Q162" s="214"/>
    </row>
    <row r="163" spans="2:17" x14ac:dyDescent="0.2">
      <c r="B163" s="181"/>
      <c r="C163" s="240"/>
      <c r="D163" s="240"/>
      <c r="E163" s="181"/>
      <c r="F163" s="181"/>
      <c r="G163" s="28"/>
      <c r="H163" s="181"/>
      <c r="I163" s="240"/>
      <c r="J163" s="240"/>
      <c r="K163" s="181"/>
      <c r="L163" s="181"/>
      <c r="M163" s="28"/>
      <c r="N163" s="181"/>
      <c r="O163" s="214"/>
      <c r="P163" s="214"/>
      <c r="Q163" s="214"/>
    </row>
    <row r="164" spans="2:17" x14ac:dyDescent="0.2">
      <c r="B164" s="181"/>
      <c r="C164" s="240"/>
      <c r="D164" s="240"/>
      <c r="E164" s="181"/>
      <c r="F164" s="181"/>
      <c r="G164" s="28"/>
      <c r="H164" s="181"/>
      <c r="I164" s="240"/>
      <c r="J164" s="240"/>
      <c r="K164" s="181"/>
      <c r="L164" s="181"/>
      <c r="M164" s="28"/>
      <c r="N164" s="181"/>
      <c r="O164" s="214"/>
      <c r="P164" s="214"/>
      <c r="Q164" s="214"/>
    </row>
    <row r="165" spans="2:17" x14ac:dyDescent="0.2">
      <c r="B165" s="181"/>
      <c r="C165" s="240"/>
      <c r="D165" s="240"/>
      <c r="E165" s="181"/>
      <c r="F165" s="181"/>
      <c r="G165" s="28"/>
      <c r="H165" s="181"/>
      <c r="I165" s="240"/>
      <c r="J165" s="240"/>
      <c r="K165" s="181"/>
      <c r="L165" s="181"/>
      <c r="M165" s="28"/>
      <c r="N165" s="181"/>
      <c r="O165" s="214"/>
      <c r="P165" s="214"/>
      <c r="Q165" s="214"/>
    </row>
    <row r="166" spans="2:17" x14ac:dyDescent="0.2">
      <c r="B166" s="181"/>
      <c r="C166" s="240"/>
      <c r="D166" s="240"/>
      <c r="E166" s="181"/>
      <c r="F166" s="181"/>
      <c r="G166" s="28"/>
      <c r="H166" s="181"/>
      <c r="I166" s="240"/>
      <c r="J166" s="240"/>
      <c r="K166" s="181"/>
      <c r="L166" s="181"/>
      <c r="M166" s="28"/>
      <c r="N166" s="181"/>
      <c r="O166" s="214"/>
      <c r="P166" s="214"/>
      <c r="Q166" s="214"/>
    </row>
    <row r="167" spans="2:17" x14ac:dyDescent="0.2">
      <c r="B167" s="181"/>
      <c r="C167" s="240"/>
      <c r="D167" s="240"/>
      <c r="E167" s="181"/>
      <c r="F167" s="181"/>
      <c r="G167" s="28"/>
      <c r="H167" s="181"/>
      <c r="I167" s="240"/>
      <c r="J167" s="240"/>
      <c r="K167" s="181"/>
      <c r="L167" s="181"/>
      <c r="M167" s="28"/>
      <c r="N167" s="181"/>
      <c r="O167" s="214"/>
      <c r="P167" s="214"/>
      <c r="Q167" s="214"/>
    </row>
    <row r="168" spans="2:17" x14ac:dyDescent="0.2">
      <c r="B168" s="181"/>
      <c r="C168" s="240"/>
      <c r="D168" s="240"/>
      <c r="E168" s="181"/>
      <c r="F168" s="181"/>
      <c r="G168" s="28"/>
      <c r="H168" s="181"/>
      <c r="I168" s="240"/>
      <c r="J168" s="240"/>
      <c r="K168" s="181"/>
      <c r="L168" s="181"/>
      <c r="M168" s="28"/>
      <c r="N168" s="181"/>
      <c r="O168" s="214"/>
      <c r="P168" s="214"/>
      <c r="Q168" s="214"/>
    </row>
    <row r="169" spans="2:17" x14ac:dyDescent="0.2">
      <c r="B169" s="181"/>
      <c r="C169" s="240"/>
      <c r="D169" s="240"/>
      <c r="E169" s="181"/>
      <c r="F169" s="181"/>
      <c r="G169" s="28"/>
      <c r="H169" s="181"/>
      <c r="I169" s="240"/>
      <c r="J169" s="240"/>
      <c r="K169" s="181"/>
      <c r="L169" s="181"/>
      <c r="M169" s="28"/>
      <c r="N169" s="181"/>
      <c r="O169" s="214"/>
      <c r="P169" s="214"/>
      <c r="Q169" s="214"/>
    </row>
    <row r="170" spans="2:17" x14ac:dyDescent="0.2">
      <c r="B170" s="181"/>
      <c r="C170" s="240"/>
      <c r="D170" s="240"/>
      <c r="E170" s="181"/>
      <c r="F170" s="181"/>
      <c r="G170" s="28"/>
      <c r="H170" s="181"/>
      <c r="I170" s="240"/>
      <c r="J170" s="240"/>
      <c r="K170" s="181"/>
      <c r="L170" s="181"/>
      <c r="M170" s="28"/>
      <c r="N170" s="181"/>
      <c r="O170" s="214"/>
      <c r="P170" s="214"/>
      <c r="Q170" s="214"/>
    </row>
    <row r="171" spans="2:17" x14ac:dyDescent="0.2">
      <c r="B171" s="181"/>
      <c r="C171" s="240"/>
      <c r="D171" s="240"/>
      <c r="E171" s="181"/>
      <c r="F171" s="181"/>
      <c r="G171" s="28"/>
      <c r="H171" s="181"/>
      <c r="I171" s="240"/>
      <c r="J171" s="240"/>
      <c r="K171" s="181"/>
      <c r="L171" s="181"/>
      <c r="M171" s="28"/>
      <c r="N171" s="181"/>
      <c r="O171" s="214"/>
      <c r="P171" s="214"/>
      <c r="Q171" s="214"/>
    </row>
    <row r="172" spans="2:17" x14ac:dyDescent="0.2">
      <c r="B172" s="181"/>
      <c r="C172" s="240"/>
      <c r="D172" s="240"/>
      <c r="E172" s="181"/>
      <c r="F172" s="181"/>
      <c r="G172" s="28"/>
      <c r="H172" s="181"/>
      <c r="I172" s="240"/>
      <c r="J172" s="240"/>
      <c r="K172" s="181"/>
      <c r="L172" s="181"/>
      <c r="M172" s="28"/>
      <c r="N172" s="181"/>
      <c r="O172" s="214"/>
      <c r="P172" s="214"/>
      <c r="Q172" s="214"/>
    </row>
    <row r="173" spans="2:17" x14ac:dyDescent="0.2">
      <c r="B173" s="181"/>
      <c r="C173" s="240"/>
      <c r="D173" s="240"/>
      <c r="E173" s="181"/>
      <c r="F173" s="181"/>
      <c r="G173" s="28"/>
      <c r="H173" s="181"/>
      <c r="I173" s="240"/>
      <c r="J173" s="240"/>
      <c r="K173" s="181"/>
      <c r="L173" s="181"/>
      <c r="M173" s="28"/>
      <c r="N173" s="181"/>
      <c r="O173" s="214"/>
      <c r="P173" s="214"/>
      <c r="Q173" s="214"/>
    </row>
    <row r="174" spans="2:17" x14ac:dyDescent="0.2">
      <c r="B174" s="181"/>
      <c r="C174" s="240"/>
      <c r="D174" s="240"/>
      <c r="E174" s="181"/>
      <c r="F174" s="181"/>
      <c r="G174" s="28"/>
      <c r="H174" s="181"/>
      <c r="I174" s="240"/>
      <c r="J174" s="240"/>
      <c r="K174" s="181"/>
      <c r="L174" s="181"/>
      <c r="M174" s="28"/>
      <c r="N174" s="181"/>
      <c r="O174" s="214"/>
      <c r="P174" s="214"/>
      <c r="Q174" s="214"/>
    </row>
    <row r="175" spans="2:17" x14ac:dyDescent="0.2">
      <c r="B175" s="181"/>
      <c r="C175" s="240"/>
      <c r="D175" s="240"/>
      <c r="E175" s="181"/>
      <c r="F175" s="181"/>
      <c r="G175" s="28"/>
      <c r="H175" s="181"/>
      <c r="I175" s="240"/>
      <c r="J175" s="240"/>
      <c r="K175" s="181"/>
      <c r="L175" s="181"/>
      <c r="M175" s="28"/>
      <c r="N175" s="181"/>
      <c r="O175" s="214"/>
      <c r="P175" s="214"/>
      <c r="Q175" s="214"/>
    </row>
    <row r="176" spans="2:17" x14ac:dyDescent="0.2">
      <c r="B176" s="181"/>
      <c r="C176" s="240"/>
      <c r="D176" s="240"/>
      <c r="E176" s="181"/>
      <c r="F176" s="181"/>
      <c r="G176" s="28"/>
      <c r="H176" s="181"/>
      <c r="I176" s="240"/>
      <c r="J176" s="240"/>
      <c r="K176" s="181"/>
      <c r="L176" s="181"/>
      <c r="M176" s="28"/>
      <c r="N176" s="181"/>
      <c r="O176" s="214"/>
      <c r="P176" s="214"/>
      <c r="Q176" s="214"/>
    </row>
    <row r="177" spans="2:17" x14ac:dyDescent="0.2">
      <c r="B177" s="181"/>
      <c r="C177" s="240"/>
      <c r="D177" s="240"/>
      <c r="E177" s="181"/>
      <c r="F177" s="181"/>
      <c r="G177" s="28"/>
      <c r="H177" s="181"/>
      <c r="I177" s="240"/>
      <c r="J177" s="240"/>
      <c r="K177" s="181"/>
      <c r="L177" s="181"/>
      <c r="M177" s="28"/>
      <c r="N177" s="181"/>
      <c r="O177" s="214"/>
      <c r="P177" s="214"/>
      <c r="Q177" s="214"/>
    </row>
    <row r="178" spans="2:17" x14ac:dyDescent="0.2">
      <c r="B178" s="181"/>
      <c r="C178" s="240"/>
      <c r="D178" s="240"/>
      <c r="E178" s="181"/>
      <c r="F178" s="181"/>
      <c r="G178" s="28"/>
      <c r="H178" s="181"/>
      <c r="I178" s="240"/>
      <c r="J178" s="240"/>
      <c r="K178" s="181"/>
      <c r="L178" s="181"/>
      <c r="M178" s="28"/>
      <c r="N178" s="181"/>
      <c r="O178" s="214"/>
      <c r="P178" s="214"/>
      <c r="Q178" s="214"/>
    </row>
    <row r="179" spans="2:17" x14ac:dyDescent="0.2">
      <c r="B179" s="181"/>
      <c r="C179" s="240"/>
      <c r="D179" s="240"/>
      <c r="E179" s="181"/>
      <c r="F179" s="181"/>
      <c r="G179" s="28"/>
      <c r="H179" s="181"/>
      <c r="I179" s="240"/>
      <c r="J179" s="240"/>
      <c r="K179" s="181"/>
      <c r="L179" s="181"/>
      <c r="M179" s="28"/>
      <c r="N179" s="181"/>
      <c r="O179" s="214"/>
      <c r="P179" s="214"/>
      <c r="Q179" s="214"/>
    </row>
    <row r="180" spans="2:17" x14ac:dyDescent="0.2">
      <c r="B180" s="181"/>
      <c r="C180" s="240"/>
      <c r="D180" s="240"/>
      <c r="E180" s="181"/>
      <c r="F180" s="181"/>
      <c r="G180" s="28"/>
      <c r="H180" s="181"/>
      <c r="I180" s="240"/>
      <c r="J180" s="240"/>
      <c r="K180" s="181"/>
      <c r="L180" s="181"/>
      <c r="M180" s="28"/>
      <c r="N180" s="181"/>
      <c r="O180" s="214"/>
      <c r="P180" s="214"/>
      <c r="Q180" s="214"/>
    </row>
    <row r="181" spans="2:17" x14ac:dyDescent="0.2">
      <c r="B181" s="181"/>
      <c r="C181" s="240"/>
      <c r="D181" s="240"/>
      <c r="E181" s="181"/>
      <c r="F181" s="181"/>
      <c r="G181" s="28"/>
      <c r="H181" s="181"/>
      <c r="I181" s="240"/>
      <c r="J181" s="240"/>
      <c r="K181" s="181"/>
      <c r="L181" s="181"/>
      <c r="M181" s="28"/>
      <c r="N181" s="181"/>
      <c r="O181" s="214"/>
      <c r="P181" s="214"/>
      <c r="Q181" s="214"/>
    </row>
    <row r="182" spans="2:17" x14ac:dyDescent="0.2">
      <c r="B182" s="181"/>
      <c r="C182" s="240"/>
      <c r="D182" s="240"/>
      <c r="E182" s="181"/>
      <c r="F182" s="181"/>
      <c r="G182" s="28"/>
      <c r="H182" s="181"/>
      <c r="I182" s="240"/>
      <c r="J182" s="240"/>
      <c r="K182" s="181"/>
      <c r="L182" s="181"/>
      <c r="M182" s="28"/>
      <c r="N182" s="181"/>
      <c r="O182" s="214"/>
      <c r="P182" s="214"/>
      <c r="Q182" s="214"/>
    </row>
    <row r="183" spans="2:17" x14ac:dyDescent="0.2">
      <c r="B183" s="181"/>
      <c r="C183" s="240"/>
      <c r="D183" s="240"/>
      <c r="E183" s="181"/>
      <c r="F183" s="181"/>
      <c r="G183" s="28"/>
      <c r="H183" s="181"/>
      <c r="I183" s="240"/>
      <c r="J183" s="240"/>
      <c r="K183" s="181"/>
      <c r="L183" s="181"/>
      <c r="M183" s="28"/>
      <c r="N183" s="181"/>
      <c r="O183" s="214"/>
      <c r="P183" s="214"/>
      <c r="Q183" s="214"/>
    </row>
    <row r="184" spans="2:17" x14ac:dyDescent="0.2">
      <c r="B184" s="181"/>
      <c r="C184" s="240"/>
      <c r="D184" s="240"/>
      <c r="E184" s="181"/>
      <c r="F184" s="181"/>
      <c r="G184" s="28"/>
      <c r="H184" s="181"/>
      <c r="I184" s="240"/>
      <c r="J184" s="240"/>
      <c r="K184" s="181"/>
      <c r="L184" s="181"/>
      <c r="M184" s="28"/>
      <c r="N184" s="181"/>
      <c r="O184" s="214"/>
      <c r="P184" s="214"/>
      <c r="Q184" s="214"/>
    </row>
    <row r="185" spans="2:17" x14ac:dyDescent="0.2">
      <c r="B185" s="181"/>
      <c r="C185" s="240"/>
      <c r="D185" s="240"/>
      <c r="E185" s="181"/>
      <c r="F185" s="181"/>
      <c r="G185" s="28"/>
      <c r="H185" s="181"/>
      <c r="I185" s="240"/>
      <c r="J185" s="240"/>
      <c r="K185" s="181"/>
      <c r="L185" s="181"/>
      <c r="M185" s="28"/>
      <c r="N185" s="181"/>
      <c r="O185" s="214"/>
      <c r="P185" s="214"/>
      <c r="Q185" s="214"/>
    </row>
    <row r="186" spans="2:17" x14ac:dyDescent="0.2">
      <c r="B186" s="181"/>
      <c r="C186" s="240"/>
      <c r="D186" s="240"/>
      <c r="E186" s="181"/>
      <c r="F186" s="181"/>
      <c r="G186" s="28"/>
      <c r="H186" s="181"/>
      <c r="I186" s="240"/>
      <c r="J186" s="240"/>
      <c r="K186" s="181"/>
      <c r="L186" s="181"/>
      <c r="M186" s="28"/>
      <c r="N186" s="181"/>
      <c r="O186" s="214"/>
      <c r="P186" s="214"/>
      <c r="Q186" s="214"/>
    </row>
    <row r="187" spans="2:17" x14ac:dyDescent="0.2">
      <c r="B187" s="181"/>
      <c r="C187" s="240"/>
      <c r="D187" s="240"/>
      <c r="E187" s="181"/>
      <c r="F187" s="181"/>
      <c r="G187" s="28"/>
      <c r="H187" s="181"/>
      <c r="I187" s="240"/>
      <c r="J187" s="240"/>
      <c r="K187" s="181"/>
      <c r="L187" s="181"/>
      <c r="M187" s="28"/>
      <c r="N187" s="181"/>
      <c r="O187" s="214"/>
      <c r="P187" s="214"/>
      <c r="Q187" s="214"/>
    </row>
    <row r="188" spans="2:17" x14ac:dyDescent="0.2">
      <c r="B188" s="181"/>
      <c r="C188" s="240"/>
      <c r="D188" s="240"/>
      <c r="E188" s="181"/>
      <c r="F188" s="181"/>
      <c r="G188" s="28"/>
      <c r="H188" s="181"/>
      <c r="I188" s="240"/>
      <c r="J188" s="240"/>
      <c r="K188" s="181"/>
      <c r="L188" s="181"/>
      <c r="M188" s="28"/>
      <c r="N188" s="181"/>
      <c r="O188" s="214"/>
      <c r="P188" s="214"/>
      <c r="Q188" s="214"/>
    </row>
    <row r="189" spans="2:17" x14ac:dyDescent="0.2">
      <c r="B189" s="181"/>
      <c r="C189" s="240"/>
      <c r="D189" s="240"/>
      <c r="E189" s="181"/>
      <c r="F189" s="181"/>
      <c r="G189" s="28"/>
      <c r="H189" s="181"/>
      <c r="I189" s="240"/>
      <c r="J189" s="240"/>
      <c r="K189" s="181"/>
      <c r="L189" s="181"/>
      <c r="M189" s="28"/>
      <c r="N189" s="181"/>
      <c r="O189" s="214"/>
      <c r="P189" s="214"/>
      <c r="Q189" s="214"/>
    </row>
    <row r="190" spans="2:17" x14ac:dyDescent="0.2">
      <c r="B190" s="181"/>
      <c r="C190" s="240"/>
      <c r="D190" s="240"/>
      <c r="E190" s="181"/>
      <c r="F190" s="181"/>
      <c r="G190" s="28"/>
      <c r="H190" s="181"/>
      <c r="I190" s="240"/>
      <c r="J190" s="240"/>
      <c r="K190" s="181"/>
      <c r="L190" s="181"/>
      <c r="M190" s="28"/>
      <c r="N190" s="181"/>
      <c r="O190" s="214"/>
      <c r="P190" s="214"/>
      <c r="Q190" s="214"/>
    </row>
    <row r="191" spans="2:17" x14ac:dyDescent="0.2">
      <c r="B191" s="181"/>
      <c r="C191" s="240"/>
      <c r="D191" s="240"/>
      <c r="E191" s="181"/>
      <c r="F191" s="181"/>
      <c r="G191" s="28"/>
      <c r="H191" s="181"/>
      <c r="I191" s="240"/>
      <c r="J191" s="240"/>
      <c r="K191" s="181"/>
      <c r="L191" s="181"/>
      <c r="M191" s="28"/>
      <c r="N191" s="181"/>
      <c r="O191" s="214"/>
      <c r="P191" s="214"/>
      <c r="Q191" s="214"/>
    </row>
    <row r="192" spans="2:17" x14ac:dyDescent="0.2">
      <c r="B192" s="181"/>
      <c r="C192" s="240"/>
      <c r="D192" s="240"/>
      <c r="E192" s="181"/>
      <c r="F192" s="181"/>
      <c r="G192" s="28"/>
      <c r="H192" s="181"/>
      <c r="I192" s="240"/>
      <c r="J192" s="240"/>
      <c r="K192" s="181"/>
      <c r="L192" s="181"/>
      <c r="M192" s="28"/>
      <c r="N192" s="181"/>
      <c r="O192" s="214"/>
      <c r="P192" s="214"/>
      <c r="Q192" s="214"/>
    </row>
    <row r="193" spans="2:17" x14ac:dyDescent="0.2">
      <c r="B193" s="181"/>
      <c r="C193" s="240"/>
      <c r="D193" s="240"/>
      <c r="E193" s="181"/>
      <c r="F193" s="181"/>
      <c r="G193" s="28"/>
      <c r="H193" s="181"/>
      <c r="I193" s="240"/>
      <c r="J193" s="240"/>
      <c r="K193" s="181"/>
      <c r="L193" s="181"/>
      <c r="M193" s="28"/>
      <c r="N193" s="181"/>
      <c r="O193" s="214"/>
      <c r="P193" s="214"/>
      <c r="Q193" s="214"/>
    </row>
    <row r="194" spans="2:17" x14ac:dyDescent="0.2">
      <c r="B194" s="181"/>
      <c r="C194" s="240"/>
      <c r="D194" s="240"/>
      <c r="E194" s="181"/>
      <c r="F194" s="181"/>
      <c r="G194" s="28"/>
      <c r="H194" s="181"/>
      <c r="I194" s="240"/>
      <c r="J194" s="240"/>
      <c r="K194" s="181"/>
      <c r="L194" s="181"/>
      <c r="M194" s="28"/>
      <c r="N194" s="181"/>
      <c r="O194" s="214"/>
      <c r="P194" s="214"/>
      <c r="Q194" s="214"/>
    </row>
    <row r="195" spans="2:17" x14ac:dyDescent="0.2">
      <c r="B195" s="181"/>
      <c r="C195" s="240"/>
      <c r="D195" s="240"/>
      <c r="E195" s="181"/>
      <c r="F195" s="181"/>
      <c r="G195" s="28"/>
      <c r="H195" s="181"/>
      <c r="I195" s="240"/>
      <c r="J195" s="240"/>
      <c r="K195" s="181"/>
      <c r="L195" s="181"/>
      <c r="M195" s="28"/>
      <c r="N195" s="181"/>
      <c r="O195" s="214"/>
      <c r="P195" s="214"/>
      <c r="Q195" s="214"/>
    </row>
    <row r="196" spans="2:17" x14ac:dyDescent="0.2">
      <c r="B196" s="181"/>
      <c r="C196" s="240"/>
      <c r="D196" s="240"/>
      <c r="E196" s="181"/>
      <c r="F196" s="181"/>
      <c r="G196" s="28"/>
      <c r="H196" s="181"/>
      <c r="I196" s="240"/>
      <c r="J196" s="240"/>
      <c r="K196" s="181"/>
      <c r="L196" s="181"/>
      <c r="M196" s="28"/>
      <c r="N196" s="181"/>
      <c r="O196" s="214"/>
      <c r="P196" s="214"/>
      <c r="Q196" s="214"/>
    </row>
    <row r="197" spans="2:17" x14ac:dyDescent="0.2">
      <c r="B197" s="181"/>
      <c r="C197" s="240"/>
      <c r="D197" s="240"/>
      <c r="E197" s="181"/>
      <c r="F197" s="181"/>
      <c r="G197" s="28"/>
      <c r="H197" s="181"/>
      <c r="I197" s="240"/>
      <c r="J197" s="240"/>
      <c r="K197" s="181"/>
      <c r="L197" s="181"/>
      <c r="M197" s="28"/>
      <c r="N197" s="181"/>
      <c r="O197" s="214"/>
      <c r="P197" s="214"/>
      <c r="Q197" s="214"/>
    </row>
    <row r="198" spans="2:17" x14ac:dyDescent="0.2">
      <c r="B198" s="181"/>
      <c r="C198" s="240"/>
      <c r="D198" s="240"/>
      <c r="E198" s="181"/>
      <c r="F198" s="181"/>
      <c r="G198" s="28"/>
      <c r="H198" s="181"/>
      <c r="I198" s="240"/>
      <c r="J198" s="240"/>
      <c r="K198" s="181"/>
      <c r="L198" s="181"/>
      <c r="M198" s="28"/>
      <c r="N198" s="181"/>
      <c r="O198" s="214"/>
      <c r="P198" s="214"/>
      <c r="Q198" s="214"/>
    </row>
    <row r="199" spans="2:17" x14ac:dyDescent="0.2">
      <c r="B199" s="181"/>
      <c r="C199" s="240"/>
      <c r="D199" s="240"/>
      <c r="E199" s="181"/>
      <c r="F199" s="181"/>
      <c r="G199" s="28"/>
      <c r="H199" s="181"/>
      <c r="I199" s="240"/>
      <c r="J199" s="240"/>
      <c r="K199" s="181"/>
      <c r="L199" s="181"/>
      <c r="M199" s="28"/>
      <c r="N199" s="181"/>
      <c r="O199" s="214"/>
      <c r="P199" s="214"/>
      <c r="Q199" s="214"/>
    </row>
    <row r="200" spans="2:17" x14ac:dyDescent="0.2">
      <c r="B200" s="181"/>
      <c r="C200" s="240"/>
      <c r="D200" s="240"/>
      <c r="E200" s="181"/>
      <c r="F200" s="181"/>
      <c r="G200" s="28"/>
      <c r="H200" s="181"/>
      <c r="I200" s="240"/>
      <c r="J200" s="240"/>
      <c r="K200" s="181"/>
      <c r="L200" s="181"/>
      <c r="M200" s="28"/>
      <c r="N200" s="181"/>
      <c r="O200" s="214"/>
      <c r="P200" s="214"/>
      <c r="Q200" s="214"/>
    </row>
    <row r="201" spans="2:17" x14ac:dyDescent="0.2">
      <c r="B201" s="181"/>
      <c r="C201" s="240"/>
      <c r="D201" s="240"/>
      <c r="E201" s="181"/>
      <c r="F201" s="181"/>
      <c r="G201" s="28"/>
      <c r="H201" s="181"/>
      <c r="I201" s="240"/>
      <c r="J201" s="240"/>
      <c r="K201" s="181"/>
      <c r="L201" s="181"/>
      <c r="M201" s="28"/>
      <c r="N201" s="181"/>
      <c r="O201" s="214"/>
      <c r="P201" s="214"/>
      <c r="Q201" s="214"/>
    </row>
    <row r="202" spans="2:17" x14ac:dyDescent="0.2">
      <c r="B202" s="181"/>
      <c r="C202" s="240"/>
      <c r="D202" s="240"/>
      <c r="E202" s="181"/>
      <c r="F202" s="181"/>
      <c r="G202" s="28"/>
      <c r="H202" s="181"/>
      <c r="I202" s="240"/>
      <c r="J202" s="240"/>
      <c r="K202" s="181"/>
      <c r="L202" s="181"/>
      <c r="M202" s="28"/>
      <c r="N202" s="181"/>
      <c r="O202" s="214"/>
      <c r="P202" s="214"/>
      <c r="Q202" s="214"/>
    </row>
    <row r="203" spans="2:17" x14ac:dyDescent="0.2">
      <c r="B203" s="181"/>
      <c r="C203" s="240"/>
      <c r="D203" s="240"/>
      <c r="E203" s="181"/>
      <c r="F203" s="181"/>
      <c r="G203" s="28"/>
      <c r="H203" s="181"/>
      <c r="I203" s="240"/>
      <c r="J203" s="240"/>
      <c r="K203" s="181"/>
      <c r="L203" s="181"/>
      <c r="M203" s="28"/>
      <c r="N203" s="181"/>
      <c r="O203" s="214"/>
      <c r="P203" s="214"/>
      <c r="Q203" s="214"/>
    </row>
    <row r="204" spans="2:17" x14ac:dyDescent="0.2">
      <c r="B204" s="181"/>
      <c r="C204" s="240"/>
      <c r="D204" s="240"/>
      <c r="E204" s="181"/>
      <c r="F204" s="181"/>
      <c r="G204" s="28"/>
      <c r="H204" s="181"/>
      <c r="I204" s="240"/>
      <c r="J204" s="240"/>
      <c r="K204" s="181"/>
      <c r="L204" s="181"/>
      <c r="M204" s="28"/>
      <c r="N204" s="181"/>
      <c r="O204" s="214"/>
      <c r="P204" s="214"/>
      <c r="Q204" s="214"/>
    </row>
    <row r="205" spans="2:17" x14ac:dyDescent="0.2">
      <c r="B205" s="181"/>
      <c r="C205" s="240"/>
      <c r="D205" s="240"/>
      <c r="E205" s="181"/>
      <c r="F205" s="181"/>
      <c r="G205" s="28"/>
      <c r="H205" s="181"/>
      <c r="I205" s="240"/>
      <c r="J205" s="240"/>
      <c r="K205" s="181"/>
      <c r="L205" s="181"/>
      <c r="M205" s="28"/>
      <c r="N205" s="181"/>
      <c r="O205" s="214"/>
      <c r="P205" s="214"/>
      <c r="Q205" s="214"/>
    </row>
    <row r="206" spans="2:17" x14ac:dyDescent="0.2">
      <c r="B206" s="181"/>
      <c r="C206" s="240"/>
      <c r="D206" s="240"/>
      <c r="E206" s="181"/>
      <c r="F206" s="181"/>
      <c r="G206" s="28"/>
      <c r="H206" s="181"/>
      <c r="I206" s="240"/>
      <c r="J206" s="240"/>
      <c r="K206" s="181"/>
      <c r="L206" s="181"/>
      <c r="M206" s="28"/>
      <c r="N206" s="181"/>
      <c r="O206" s="214"/>
      <c r="P206" s="214"/>
      <c r="Q206" s="214"/>
    </row>
    <row r="207" spans="2:17" x14ac:dyDescent="0.2">
      <c r="B207" s="181"/>
      <c r="C207" s="240"/>
      <c r="D207" s="240"/>
      <c r="E207" s="181"/>
      <c r="F207" s="181"/>
      <c r="G207" s="28"/>
      <c r="H207" s="181"/>
      <c r="I207" s="240"/>
      <c r="J207" s="240"/>
      <c r="K207" s="181"/>
      <c r="L207" s="181"/>
      <c r="M207" s="28"/>
      <c r="N207" s="181"/>
      <c r="O207" s="214"/>
      <c r="P207" s="214"/>
      <c r="Q207" s="214"/>
    </row>
    <row r="208" spans="2:17" x14ac:dyDescent="0.2">
      <c r="B208" s="181"/>
      <c r="C208" s="240"/>
      <c r="D208" s="240"/>
      <c r="E208" s="181"/>
      <c r="F208" s="181"/>
      <c r="G208" s="28"/>
      <c r="H208" s="181"/>
      <c r="I208" s="240"/>
      <c r="J208" s="240"/>
      <c r="K208" s="181"/>
      <c r="L208" s="181"/>
      <c r="M208" s="28"/>
      <c r="N208" s="181"/>
      <c r="O208" s="214"/>
      <c r="P208" s="214"/>
      <c r="Q208" s="214"/>
    </row>
    <row r="209" spans="2:17" x14ac:dyDescent="0.2">
      <c r="B209" s="181"/>
      <c r="C209" s="240"/>
      <c r="D209" s="240"/>
      <c r="E209" s="181"/>
      <c r="F209" s="181"/>
      <c r="G209" s="28"/>
      <c r="H209" s="181"/>
      <c r="I209" s="240"/>
      <c r="J209" s="240"/>
      <c r="K209" s="181"/>
      <c r="L209" s="181"/>
      <c r="M209" s="28"/>
      <c r="N209" s="181"/>
      <c r="O209" s="214"/>
      <c r="P209" s="214"/>
      <c r="Q209" s="214"/>
    </row>
    <row r="210" spans="2:17" x14ac:dyDescent="0.2">
      <c r="B210" s="181"/>
      <c r="C210" s="240"/>
      <c r="D210" s="240"/>
      <c r="E210" s="181"/>
      <c r="F210" s="181"/>
      <c r="G210" s="28"/>
      <c r="H210" s="181"/>
      <c r="I210" s="240"/>
      <c r="J210" s="240"/>
      <c r="K210" s="181"/>
      <c r="L210" s="181"/>
      <c r="M210" s="28"/>
      <c r="N210" s="181"/>
      <c r="O210" s="214"/>
      <c r="P210" s="214"/>
      <c r="Q210" s="214"/>
    </row>
    <row r="211" spans="2:17" x14ac:dyDescent="0.2">
      <c r="B211" s="181"/>
      <c r="C211" s="240"/>
      <c r="D211" s="240"/>
      <c r="E211" s="181"/>
      <c r="F211" s="181"/>
      <c r="G211" s="28"/>
      <c r="H211" s="181"/>
      <c r="I211" s="240"/>
      <c r="J211" s="240"/>
      <c r="K211" s="181"/>
      <c r="L211" s="181"/>
      <c r="M211" s="28"/>
      <c r="N211" s="181"/>
      <c r="O211" s="214"/>
      <c r="P211" s="214"/>
      <c r="Q211" s="214"/>
    </row>
    <row r="212" spans="2:17" x14ac:dyDescent="0.2">
      <c r="B212" s="181"/>
      <c r="C212" s="240"/>
      <c r="D212" s="240"/>
      <c r="E212" s="181"/>
      <c r="F212" s="181"/>
      <c r="G212" s="28"/>
      <c r="H212" s="181"/>
      <c r="I212" s="240"/>
      <c r="J212" s="240"/>
      <c r="K212" s="181"/>
      <c r="L212" s="181"/>
      <c r="M212" s="28"/>
      <c r="N212" s="181"/>
      <c r="O212" s="214"/>
      <c r="P212" s="214"/>
      <c r="Q212" s="214"/>
    </row>
    <row r="213" spans="2:17" x14ac:dyDescent="0.2">
      <c r="B213" s="181"/>
      <c r="C213" s="240"/>
      <c r="D213" s="240"/>
      <c r="E213" s="181"/>
      <c r="F213" s="181"/>
      <c r="G213" s="28"/>
      <c r="H213" s="181"/>
      <c r="I213" s="240"/>
      <c r="J213" s="240"/>
      <c r="K213" s="181"/>
      <c r="L213" s="181"/>
      <c r="M213" s="28"/>
      <c r="N213" s="181"/>
      <c r="O213" s="214"/>
      <c r="P213" s="214"/>
      <c r="Q213" s="214"/>
    </row>
    <row r="214" spans="2:17" x14ac:dyDescent="0.2">
      <c r="B214" s="181"/>
      <c r="C214" s="240"/>
      <c r="D214" s="240"/>
      <c r="E214" s="181"/>
      <c r="F214" s="181"/>
      <c r="G214" s="28"/>
      <c r="H214" s="181"/>
      <c r="I214" s="240"/>
      <c r="J214" s="240"/>
      <c r="K214" s="181"/>
      <c r="L214" s="181"/>
      <c r="M214" s="28"/>
      <c r="N214" s="181"/>
      <c r="O214" s="214"/>
      <c r="P214" s="214"/>
      <c r="Q214" s="214"/>
    </row>
    <row r="215" spans="2:17" x14ac:dyDescent="0.2">
      <c r="B215" s="181"/>
      <c r="C215" s="240"/>
      <c r="D215" s="240"/>
      <c r="E215" s="181"/>
      <c r="F215" s="181"/>
      <c r="G215" s="28"/>
      <c r="H215" s="181"/>
      <c r="I215" s="240"/>
      <c r="J215" s="240"/>
      <c r="K215" s="181"/>
      <c r="L215" s="181"/>
      <c r="M215" s="28"/>
      <c r="N215" s="181"/>
      <c r="O215" s="214"/>
      <c r="P215" s="214"/>
      <c r="Q215" s="214"/>
    </row>
    <row r="216" spans="2:17" x14ac:dyDescent="0.2">
      <c r="B216" s="181"/>
      <c r="C216" s="240"/>
      <c r="D216" s="240"/>
      <c r="E216" s="181"/>
      <c r="F216" s="181"/>
      <c r="G216" s="28"/>
      <c r="H216" s="181"/>
      <c r="I216" s="240"/>
      <c r="J216" s="240"/>
      <c r="K216" s="181"/>
      <c r="L216" s="181"/>
      <c r="M216" s="28"/>
      <c r="N216" s="181"/>
      <c r="O216" s="214"/>
      <c r="P216" s="214"/>
      <c r="Q216" s="214"/>
    </row>
    <row r="217" spans="2:17" x14ac:dyDescent="0.2">
      <c r="B217" s="181"/>
      <c r="C217" s="240"/>
      <c r="D217" s="240"/>
      <c r="E217" s="181"/>
      <c r="F217" s="181"/>
      <c r="G217" s="28"/>
      <c r="H217" s="181"/>
      <c r="I217" s="240"/>
      <c r="J217" s="240"/>
      <c r="K217" s="181"/>
      <c r="L217" s="181"/>
      <c r="M217" s="28"/>
      <c r="N217" s="181"/>
      <c r="O217" s="214"/>
      <c r="P217" s="214"/>
      <c r="Q217" s="214"/>
    </row>
    <row r="218" spans="2:17" x14ac:dyDescent="0.2">
      <c r="B218" s="181"/>
      <c r="C218" s="240"/>
      <c r="D218" s="240"/>
      <c r="E218" s="181"/>
      <c r="F218" s="181"/>
      <c r="G218" s="28"/>
      <c r="H218" s="181"/>
      <c r="I218" s="240"/>
      <c r="J218" s="240"/>
      <c r="K218" s="181"/>
      <c r="L218" s="181"/>
      <c r="M218" s="28"/>
      <c r="N218" s="181"/>
      <c r="O218" s="214"/>
      <c r="P218" s="214"/>
      <c r="Q218" s="214"/>
    </row>
    <row r="219" spans="2:17" x14ac:dyDescent="0.2">
      <c r="B219" s="181"/>
      <c r="C219" s="240"/>
      <c r="D219" s="240"/>
      <c r="E219" s="181"/>
      <c r="F219" s="181"/>
      <c r="G219" s="28"/>
      <c r="H219" s="181"/>
      <c r="I219" s="240"/>
      <c r="J219" s="240"/>
      <c r="K219" s="181"/>
      <c r="L219" s="181"/>
      <c r="M219" s="28"/>
      <c r="N219" s="181"/>
      <c r="O219" s="214"/>
      <c r="P219" s="214"/>
      <c r="Q219" s="214"/>
    </row>
    <row r="220" spans="2:17" x14ac:dyDescent="0.2">
      <c r="B220" s="181"/>
      <c r="C220" s="240"/>
      <c r="D220" s="240"/>
      <c r="E220" s="181"/>
      <c r="F220" s="181"/>
      <c r="G220" s="28"/>
      <c r="H220" s="181"/>
      <c r="I220" s="240"/>
      <c r="J220" s="240"/>
      <c r="K220" s="181"/>
      <c r="L220" s="181"/>
      <c r="M220" s="28"/>
      <c r="N220" s="181"/>
      <c r="O220" s="214"/>
      <c r="P220" s="214"/>
      <c r="Q220" s="214"/>
    </row>
    <row r="221" spans="2:17" x14ac:dyDescent="0.2">
      <c r="B221" s="181"/>
      <c r="C221" s="240"/>
      <c r="D221" s="240"/>
      <c r="E221" s="181"/>
      <c r="F221" s="181"/>
      <c r="G221" s="28"/>
      <c r="H221" s="181"/>
      <c r="I221" s="240"/>
      <c r="J221" s="240"/>
      <c r="K221" s="181"/>
      <c r="L221" s="181"/>
      <c r="M221" s="28"/>
      <c r="N221" s="181"/>
      <c r="O221" s="214"/>
      <c r="P221" s="214"/>
      <c r="Q221" s="214"/>
    </row>
    <row r="222" spans="2:17" x14ac:dyDescent="0.2">
      <c r="B222" s="181"/>
      <c r="C222" s="240"/>
      <c r="D222" s="240"/>
      <c r="E222" s="181"/>
      <c r="F222" s="181"/>
      <c r="G222" s="28"/>
      <c r="H222" s="181"/>
      <c r="I222" s="240"/>
      <c r="J222" s="240"/>
      <c r="K222" s="181"/>
      <c r="L222" s="181"/>
      <c r="M222" s="28"/>
      <c r="N222" s="181"/>
      <c r="O222" s="214"/>
      <c r="P222" s="214"/>
      <c r="Q222" s="214"/>
    </row>
    <row r="223" spans="2:17" x14ac:dyDescent="0.2">
      <c r="B223" s="181"/>
      <c r="C223" s="240"/>
      <c r="D223" s="240"/>
      <c r="E223" s="181"/>
      <c r="F223" s="181"/>
      <c r="G223" s="28"/>
      <c r="H223" s="181"/>
      <c r="I223" s="240"/>
      <c r="J223" s="240"/>
      <c r="K223" s="181"/>
      <c r="L223" s="181"/>
      <c r="M223" s="28"/>
      <c r="N223" s="181"/>
      <c r="O223" s="214"/>
      <c r="P223" s="214"/>
      <c r="Q223" s="214"/>
    </row>
    <row r="224" spans="2:17" x14ac:dyDescent="0.2">
      <c r="B224" s="181"/>
      <c r="C224" s="240"/>
      <c r="D224" s="240"/>
      <c r="E224" s="181"/>
      <c r="F224" s="181"/>
      <c r="G224" s="28"/>
      <c r="H224" s="181"/>
      <c r="I224" s="240"/>
      <c r="J224" s="240"/>
      <c r="K224" s="181"/>
      <c r="L224" s="181"/>
      <c r="M224" s="28"/>
      <c r="N224" s="181"/>
      <c r="O224" s="214"/>
      <c r="P224" s="214"/>
      <c r="Q224" s="214"/>
    </row>
    <row r="225" spans="2:17" x14ac:dyDescent="0.2">
      <c r="B225" s="181"/>
      <c r="C225" s="240"/>
      <c r="D225" s="240"/>
      <c r="E225" s="181"/>
      <c r="F225" s="181"/>
      <c r="G225" s="28"/>
      <c r="H225" s="181"/>
      <c r="I225" s="240"/>
      <c r="J225" s="240"/>
      <c r="K225" s="181"/>
      <c r="L225" s="181"/>
      <c r="M225" s="28"/>
      <c r="N225" s="181"/>
      <c r="O225" s="214"/>
      <c r="P225" s="214"/>
      <c r="Q225" s="214"/>
    </row>
    <row r="226" spans="2:17" x14ac:dyDescent="0.2">
      <c r="B226" s="181"/>
      <c r="C226" s="240"/>
      <c r="D226" s="240"/>
      <c r="E226" s="181"/>
      <c r="F226" s="181"/>
      <c r="G226" s="28"/>
      <c r="H226" s="181"/>
      <c r="I226" s="240"/>
      <c r="J226" s="240"/>
      <c r="K226" s="181"/>
      <c r="L226" s="181"/>
      <c r="M226" s="28"/>
      <c r="N226" s="181"/>
      <c r="O226" s="214"/>
      <c r="P226" s="214"/>
      <c r="Q226" s="214"/>
    </row>
    <row r="227" spans="2:17" x14ac:dyDescent="0.2">
      <c r="B227" s="181"/>
      <c r="C227" s="240"/>
      <c r="D227" s="240"/>
      <c r="E227" s="181"/>
      <c r="F227" s="181"/>
      <c r="G227" s="28"/>
      <c r="H227" s="181"/>
      <c r="I227" s="240"/>
      <c r="J227" s="240"/>
      <c r="K227" s="181"/>
      <c r="L227" s="181"/>
      <c r="M227" s="28"/>
      <c r="N227" s="181"/>
      <c r="O227" s="214"/>
      <c r="P227" s="214"/>
      <c r="Q227" s="214"/>
    </row>
    <row r="228" spans="2:17" x14ac:dyDescent="0.2">
      <c r="B228" s="181"/>
      <c r="C228" s="240"/>
      <c r="D228" s="240"/>
      <c r="E228" s="181"/>
      <c r="F228" s="181"/>
      <c r="G228" s="28"/>
      <c r="H228" s="181"/>
      <c r="I228" s="240"/>
      <c r="J228" s="240"/>
      <c r="K228" s="181"/>
      <c r="L228" s="181"/>
      <c r="M228" s="28"/>
      <c r="N228" s="181"/>
      <c r="O228" s="214"/>
      <c r="P228" s="214"/>
      <c r="Q228" s="214"/>
    </row>
    <row r="229" spans="2:17" x14ac:dyDescent="0.2">
      <c r="B229" s="181"/>
      <c r="C229" s="240"/>
      <c r="D229" s="240"/>
      <c r="E229" s="181"/>
      <c r="F229" s="181"/>
      <c r="G229" s="28"/>
      <c r="H229" s="181"/>
      <c r="I229" s="240"/>
      <c r="J229" s="240"/>
      <c r="K229" s="181"/>
      <c r="L229" s="181"/>
      <c r="M229" s="28"/>
      <c r="N229" s="181"/>
      <c r="O229" s="214"/>
      <c r="P229" s="214"/>
      <c r="Q229" s="214"/>
    </row>
    <row r="230" spans="2:17" x14ac:dyDescent="0.2">
      <c r="B230" s="181"/>
      <c r="C230" s="240"/>
      <c r="D230" s="240"/>
      <c r="E230" s="181"/>
      <c r="F230" s="181"/>
      <c r="G230" s="28"/>
      <c r="H230" s="181"/>
      <c r="I230" s="240"/>
      <c r="J230" s="240"/>
      <c r="K230" s="181"/>
      <c r="L230" s="181"/>
      <c r="M230" s="28"/>
      <c r="N230" s="181"/>
      <c r="O230" s="214"/>
      <c r="P230" s="214"/>
      <c r="Q230" s="214"/>
    </row>
    <row r="231" spans="2:17" x14ac:dyDescent="0.2">
      <c r="B231" s="181"/>
      <c r="C231" s="240"/>
      <c r="D231" s="240"/>
      <c r="E231" s="181"/>
      <c r="F231" s="181"/>
      <c r="G231" s="28"/>
      <c r="H231" s="181"/>
      <c r="I231" s="240"/>
      <c r="J231" s="240"/>
      <c r="K231" s="181"/>
      <c r="L231" s="181"/>
      <c r="M231" s="28"/>
      <c r="N231" s="181"/>
      <c r="O231" s="214"/>
      <c r="P231" s="214"/>
      <c r="Q231" s="214"/>
    </row>
    <row r="232" spans="2:17" x14ac:dyDescent="0.2">
      <c r="B232" s="181"/>
      <c r="C232" s="240"/>
      <c r="D232" s="240"/>
      <c r="E232" s="181"/>
      <c r="F232" s="181"/>
      <c r="G232" s="28"/>
      <c r="H232" s="181"/>
      <c r="I232" s="240"/>
      <c r="J232" s="240"/>
      <c r="K232" s="181"/>
      <c r="L232" s="181"/>
      <c r="M232" s="28"/>
      <c r="N232" s="181"/>
      <c r="O232" s="214"/>
      <c r="P232" s="214"/>
      <c r="Q232" s="214"/>
    </row>
    <row r="233" spans="2:17" x14ac:dyDescent="0.2">
      <c r="B233" s="181"/>
      <c r="C233" s="240"/>
      <c r="D233" s="240"/>
      <c r="E233" s="181"/>
      <c r="F233" s="181"/>
      <c r="G233" s="28"/>
      <c r="H233" s="181"/>
      <c r="I233" s="240"/>
      <c r="J233" s="240"/>
      <c r="K233" s="181"/>
      <c r="L233" s="181"/>
      <c r="M233" s="28"/>
      <c r="N233" s="181"/>
      <c r="O233" s="214"/>
      <c r="P233" s="214"/>
      <c r="Q233" s="214"/>
    </row>
    <row r="234" spans="2:17" x14ac:dyDescent="0.2">
      <c r="B234" s="181"/>
      <c r="C234" s="240"/>
      <c r="D234" s="240"/>
      <c r="E234" s="181"/>
      <c r="F234" s="181"/>
      <c r="G234" s="28"/>
      <c r="H234" s="181"/>
      <c r="I234" s="240"/>
      <c r="J234" s="240"/>
      <c r="K234" s="181"/>
      <c r="L234" s="181"/>
      <c r="M234" s="28"/>
      <c r="N234" s="181"/>
      <c r="O234" s="214"/>
      <c r="P234" s="214"/>
      <c r="Q234" s="214"/>
    </row>
    <row r="235" spans="2:17" x14ac:dyDescent="0.2">
      <c r="B235" s="181"/>
      <c r="C235" s="240"/>
      <c r="D235" s="240"/>
      <c r="E235" s="181"/>
      <c r="F235" s="181"/>
      <c r="G235" s="28"/>
      <c r="H235" s="181"/>
      <c r="I235" s="240"/>
      <c r="J235" s="240"/>
      <c r="K235" s="181"/>
      <c r="L235" s="181"/>
      <c r="M235" s="28"/>
      <c r="N235" s="181"/>
      <c r="O235" s="214"/>
      <c r="P235" s="214"/>
      <c r="Q235" s="214"/>
    </row>
    <row r="236" spans="2:17" x14ac:dyDescent="0.2">
      <c r="B236" s="181"/>
      <c r="C236" s="240"/>
      <c r="D236" s="240"/>
      <c r="E236" s="181"/>
      <c r="F236" s="181"/>
      <c r="G236" s="28"/>
      <c r="H236" s="181"/>
      <c r="I236" s="240"/>
      <c r="J236" s="240"/>
      <c r="K236" s="181"/>
      <c r="L236" s="181"/>
      <c r="M236" s="28"/>
      <c r="N236" s="181"/>
      <c r="O236" s="214"/>
      <c r="P236" s="214"/>
      <c r="Q236" s="214"/>
    </row>
    <row r="237" spans="2:17" x14ac:dyDescent="0.2">
      <c r="B237" s="181"/>
      <c r="C237" s="240"/>
      <c r="D237" s="240"/>
      <c r="E237" s="181"/>
      <c r="F237" s="181"/>
      <c r="G237" s="28"/>
      <c r="H237" s="181"/>
      <c r="I237" s="240"/>
      <c r="J237" s="240"/>
      <c r="K237" s="181"/>
      <c r="L237" s="181"/>
      <c r="M237" s="28"/>
      <c r="N237" s="181"/>
      <c r="O237" s="214"/>
      <c r="P237" s="214"/>
      <c r="Q237" s="214"/>
    </row>
    <row r="238" spans="2:17" x14ac:dyDescent="0.2">
      <c r="B238" s="181"/>
      <c r="C238" s="240"/>
      <c r="D238" s="240"/>
      <c r="E238" s="181"/>
      <c r="F238" s="181"/>
      <c r="G238" s="28"/>
      <c r="H238" s="181"/>
      <c r="I238" s="240"/>
      <c r="J238" s="240"/>
      <c r="K238" s="181"/>
      <c r="L238" s="181"/>
      <c r="M238" s="28"/>
      <c r="N238" s="181"/>
      <c r="O238" s="214"/>
      <c r="P238" s="214"/>
      <c r="Q238" s="214"/>
    </row>
    <row r="239" spans="2:17" x14ac:dyDescent="0.2">
      <c r="B239" s="181"/>
      <c r="C239" s="240"/>
      <c r="D239" s="240"/>
      <c r="E239" s="181"/>
      <c r="F239" s="181"/>
      <c r="G239" s="28"/>
      <c r="H239" s="181"/>
      <c r="I239" s="240"/>
      <c r="J239" s="240"/>
      <c r="K239" s="181"/>
      <c r="L239" s="181"/>
      <c r="M239" s="28"/>
      <c r="N239" s="181"/>
      <c r="O239" s="214"/>
      <c r="P239" s="214"/>
      <c r="Q239" s="214"/>
    </row>
    <row r="240" spans="2:17" x14ac:dyDescent="0.2">
      <c r="B240" s="181"/>
      <c r="C240" s="240"/>
      <c r="D240" s="240"/>
      <c r="E240" s="181"/>
      <c r="F240" s="181"/>
      <c r="G240" s="28"/>
      <c r="H240" s="181"/>
      <c r="I240" s="240"/>
      <c r="J240" s="240"/>
      <c r="K240" s="181"/>
      <c r="L240" s="181"/>
      <c r="M240" s="28"/>
      <c r="N240" s="181"/>
      <c r="O240" s="214"/>
      <c r="P240" s="214"/>
      <c r="Q240" s="214"/>
    </row>
    <row r="241" spans="2:17" x14ac:dyDescent="0.2">
      <c r="B241" s="181"/>
      <c r="C241" s="240"/>
      <c r="D241" s="240"/>
      <c r="E241" s="181"/>
      <c r="F241" s="181"/>
      <c r="G241" s="28"/>
      <c r="H241" s="181"/>
      <c r="I241" s="240"/>
      <c r="J241" s="240"/>
      <c r="K241" s="181"/>
      <c r="L241" s="181"/>
      <c r="M241" s="28"/>
      <c r="N241" s="181"/>
      <c r="O241" s="214"/>
      <c r="P241" s="214"/>
      <c r="Q241" s="214"/>
    </row>
    <row r="242" spans="2:17" x14ac:dyDescent="0.2">
      <c r="B242" s="181"/>
      <c r="C242" s="240"/>
      <c r="D242" s="240"/>
      <c r="E242" s="181"/>
      <c r="F242" s="181"/>
      <c r="G242" s="28"/>
      <c r="H242" s="181"/>
      <c r="I242" s="240"/>
      <c r="J242" s="240"/>
      <c r="K242" s="181"/>
      <c r="L242" s="181"/>
      <c r="M242" s="28"/>
      <c r="N242" s="181"/>
      <c r="O242" s="214"/>
      <c r="P242" s="214"/>
      <c r="Q242" s="214"/>
    </row>
    <row r="243" spans="2:17" x14ac:dyDescent="0.2">
      <c r="B243" s="181"/>
      <c r="C243" s="240"/>
      <c r="D243" s="240"/>
      <c r="E243" s="181"/>
      <c r="F243" s="181"/>
      <c r="G243" s="28"/>
      <c r="H243" s="181"/>
      <c r="I243" s="240"/>
      <c r="J243" s="240"/>
      <c r="K243" s="181"/>
      <c r="L243" s="181"/>
      <c r="M243" s="28"/>
      <c r="N243" s="181"/>
      <c r="O243" s="214"/>
      <c r="P243" s="214"/>
      <c r="Q243" s="214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40625" defaultRowHeight="12.75" outlineLevelRow="1" x14ac:dyDescent="0.2"/>
  <cols>
    <col min="1" max="1" width="63.28515625" style="221" bestFit="1" customWidth="1"/>
    <col min="2" max="2" width="12.7109375" style="192" bestFit="1" customWidth="1"/>
    <col min="3" max="4" width="12.42578125" style="248" bestFit="1" customWidth="1"/>
    <col min="5" max="5" width="13.42578125" style="192" bestFit="1" customWidth="1"/>
    <col min="6" max="6" width="14.42578125" style="192" bestFit="1" customWidth="1"/>
    <col min="7" max="7" width="10.7109375" style="35" bestFit="1" customWidth="1"/>
    <col min="8" max="8" width="12.7109375" style="192" bestFit="1" customWidth="1"/>
    <col min="9" max="10" width="12.42578125" style="248" bestFit="1" customWidth="1"/>
    <col min="11" max="12" width="14.42578125" style="192" bestFit="1" customWidth="1"/>
    <col min="13" max="13" width="10.7109375" style="35" bestFit="1" customWidth="1"/>
    <col min="14" max="14" width="16.140625" style="192" bestFit="1" customWidth="1"/>
    <col min="15" max="16384" width="9.140625" style="221"/>
  </cols>
  <sheetData>
    <row r="2" spans="1:19" ht="18.75" x14ac:dyDescent="0.3">
      <c r="A2" s="5" t="s">
        <v>202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14"/>
      <c r="P2" s="214"/>
      <c r="Q2" s="214"/>
      <c r="R2" s="214"/>
      <c r="S2" s="214"/>
    </row>
    <row r="3" spans="1:19" x14ac:dyDescent="0.2">
      <c r="A3" s="76"/>
    </row>
    <row r="4" spans="1:19" s="236" customFormat="1" x14ac:dyDescent="0.2">
      <c r="B4" s="223"/>
      <c r="C4" s="9"/>
      <c r="D4" s="9"/>
      <c r="E4" s="223"/>
      <c r="F4" s="223"/>
      <c r="G4" s="47"/>
      <c r="H4" s="223"/>
      <c r="I4" s="9"/>
      <c r="J4" s="9"/>
      <c r="K4" s="223"/>
      <c r="L4" s="223"/>
      <c r="M4" s="47"/>
      <c r="N4" s="236" t="str">
        <f>VALVAL</f>
        <v>млрд. одиниць</v>
      </c>
    </row>
    <row r="5" spans="1:19" s="113" customFormat="1" x14ac:dyDescent="0.2">
      <c r="A5" s="163"/>
      <c r="B5" s="267">
        <v>44196</v>
      </c>
      <c r="C5" s="268"/>
      <c r="D5" s="268"/>
      <c r="E5" s="268"/>
      <c r="F5" s="268"/>
      <c r="G5" s="269"/>
      <c r="H5" s="267">
        <v>44377</v>
      </c>
      <c r="I5" s="268"/>
      <c r="J5" s="268"/>
      <c r="K5" s="268"/>
      <c r="L5" s="268"/>
      <c r="M5" s="269"/>
      <c r="N5" s="53"/>
    </row>
    <row r="6" spans="1:19" s="157" customFormat="1" x14ac:dyDescent="0.2">
      <c r="A6" s="220"/>
      <c r="B6" s="7" t="s">
        <v>6</v>
      </c>
      <c r="C6" s="56" t="s">
        <v>170</v>
      </c>
      <c r="D6" s="56" t="s">
        <v>196</v>
      </c>
      <c r="E6" s="7" t="s">
        <v>157</v>
      </c>
      <c r="F6" s="7" t="s">
        <v>160</v>
      </c>
      <c r="G6" s="101" t="s">
        <v>181</v>
      </c>
      <c r="H6" s="7" t="s">
        <v>6</v>
      </c>
      <c r="I6" s="56" t="s">
        <v>170</v>
      </c>
      <c r="J6" s="56" t="s">
        <v>196</v>
      </c>
      <c r="K6" s="7" t="s">
        <v>157</v>
      </c>
      <c r="L6" s="7" t="s">
        <v>160</v>
      </c>
      <c r="M6" s="101" t="s">
        <v>181</v>
      </c>
      <c r="N6" s="7" t="s">
        <v>62</v>
      </c>
    </row>
    <row r="7" spans="1:19" s="143" customFormat="1" ht="15" x14ac:dyDescent="0.2">
      <c r="A7" s="256" t="s">
        <v>142</v>
      </c>
      <c r="B7" s="217"/>
      <c r="C7" s="249"/>
      <c r="D7" s="249"/>
      <c r="E7" s="217">
        <f>SUM(E8:E24)</f>
        <v>90.253504033989998</v>
      </c>
      <c r="F7" s="217">
        <f>SUM(F8:F24)</f>
        <v>2551.8817251684204</v>
      </c>
      <c r="G7" s="38">
        <f>SUM(G8:G24)</f>
        <v>0.99999999999999989</v>
      </c>
      <c r="H7" s="217"/>
      <c r="I7" s="249"/>
      <c r="J7" s="249"/>
      <c r="K7" s="217">
        <f>SUM(K8:K24)</f>
        <v>92.52030403273001</v>
      </c>
      <c r="L7" s="217">
        <f>SUM(L8:L24)</f>
        <v>2514.3595384780501</v>
      </c>
      <c r="M7" s="38">
        <f>SUM(M8:M24)</f>
        <v>1</v>
      </c>
      <c r="N7" s="217">
        <f>SUM(N8:N24)</f>
        <v>1.0000000000002411E-6</v>
      </c>
    </row>
    <row r="8" spans="1:19" s="239" customFormat="1" x14ac:dyDescent="0.2">
      <c r="A8" s="177" t="s">
        <v>112</v>
      </c>
      <c r="B8" s="166">
        <v>32.631661221930003</v>
      </c>
      <c r="C8" s="206">
        <v>1</v>
      </c>
      <c r="D8" s="206">
        <v>28.2746</v>
      </c>
      <c r="E8" s="166">
        <v>32.631661221930003</v>
      </c>
      <c r="F8" s="166">
        <v>922.64716838557001</v>
      </c>
      <c r="G8" s="246">
        <v>0.36155599999999999</v>
      </c>
      <c r="H8" s="166">
        <v>34.053041196880002</v>
      </c>
      <c r="I8" s="206">
        <v>1</v>
      </c>
      <c r="J8" s="206">
        <v>27.176300000000001</v>
      </c>
      <c r="K8" s="166">
        <v>34.053041196880002</v>
      </c>
      <c r="L8" s="166">
        <v>925.43566347878004</v>
      </c>
      <c r="M8" s="246">
        <v>0.36806</v>
      </c>
      <c r="N8" s="166">
        <v>6.5050000000000004E-3</v>
      </c>
    </row>
    <row r="9" spans="1:19" x14ac:dyDescent="0.2">
      <c r="A9" s="6" t="s">
        <v>3</v>
      </c>
      <c r="B9" s="120">
        <v>10.242567499650001</v>
      </c>
      <c r="C9" s="153">
        <v>1.22865</v>
      </c>
      <c r="D9" s="153">
        <v>34.739600000000003</v>
      </c>
      <c r="E9" s="120">
        <v>12.584535162690001</v>
      </c>
      <c r="F9" s="120">
        <v>355.82269791083002</v>
      </c>
      <c r="G9" s="205">
        <v>0.139435</v>
      </c>
      <c r="H9" s="120">
        <v>10.149211919740001</v>
      </c>
      <c r="I9" s="153">
        <v>1.1886019999999999</v>
      </c>
      <c r="J9" s="153">
        <v>32.3018</v>
      </c>
      <c r="K9" s="120">
        <v>12.06337189349</v>
      </c>
      <c r="L9" s="120">
        <v>327.83781358904997</v>
      </c>
      <c r="M9" s="205">
        <v>0.130386</v>
      </c>
      <c r="N9" s="120">
        <v>-9.0489999999999998E-3</v>
      </c>
      <c r="O9" s="214"/>
      <c r="P9" s="214"/>
      <c r="Q9" s="214"/>
    </row>
    <row r="10" spans="1:19" x14ac:dyDescent="0.2">
      <c r="A10" s="6" t="s">
        <v>150</v>
      </c>
      <c r="B10" s="120">
        <v>0</v>
      </c>
      <c r="C10" s="153">
        <v>0.782165</v>
      </c>
      <c r="D10" s="153">
        <v>22.115400000000001</v>
      </c>
      <c r="E10" s="120">
        <v>0</v>
      </c>
      <c r="F10" s="120">
        <v>0</v>
      </c>
      <c r="G10" s="205">
        <v>0</v>
      </c>
      <c r="H10" s="120">
        <v>0</v>
      </c>
      <c r="I10" s="153">
        <v>0.80805000000000005</v>
      </c>
      <c r="J10" s="153">
        <v>21.959800000000001</v>
      </c>
      <c r="K10" s="120">
        <v>0</v>
      </c>
      <c r="L10" s="120">
        <v>0</v>
      </c>
      <c r="M10" s="205">
        <v>0</v>
      </c>
      <c r="N10" s="120">
        <v>0</v>
      </c>
      <c r="O10" s="214"/>
      <c r="P10" s="214"/>
      <c r="Q10" s="214"/>
    </row>
    <row r="11" spans="1:19" x14ac:dyDescent="0.2">
      <c r="A11" s="6" t="s">
        <v>15</v>
      </c>
      <c r="B11" s="120">
        <v>8.9041867410000002</v>
      </c>
      <c r="C11" s="153">
        <v>1.4402680000000001</v>
      </c>
      <c r="D11" s="153">
        <v>40.723014999999997</v>
      </c>
      <c r="E11" s="120">
        <v>12.824419451260001</v>
      </c>
      <c r="F11" s="120">
        <v>362.60533021653998</v>
      </c>
      <c r="G11" s="205">
        <v>0.142093</v>
      </c>
      <c r="H11" s="120">
        <v>8.4505025749999998</v>
      </c>
      <c r="I11" s="153">
        <v>1.4264239999999999</v>
      </c>
      <c r="J11" s="153">
        <v>38.764916999999997</v>
      </c>
      <c r="K11" s="120">
        <v>12.053996715089999</v>
      </c>
      <c r="L11" s="120">
        <v>327.58303092815999</v>
      </c>
      <c r="M11" s="205">
        <v>0.13028500000000001</v>
      </c>
      <c r="N11" s="120">
        <v>-1.1808000000000001E-2</v>
      </c>
      <c r="O11" s="214"/>
      <c r="P11" s="214"/>
      <c r="Q11" s="214"/>
    </row>
    <row r="12" spans="1:19" x14ac:dyDescent="0.2">
      <c r="A12" s="6" t="s">
        <v>16</v>
      </c>
      <c r="B12" s="120">
        <v>894.27795005642997</v>
      </c>
      <c r="C12" s="153">
        <v>3.5367000000000003E-2</v>
      </c>
      <c r="D12" s="153">
        <v>1</v>
      </c>
      <c r="E12" s="120">
        <v>31.628314814260001</v>
      </c>
      <c r="F12" s="120">
        <v>894.27795005642997</v>
      </c>
      <c r="G12" s="205">
        <v>0.350439</v>
      </c>
      <c r="H12" s="120">
        <v>918.91225266358003</v>
      </c>
      <c r="I12" s="153">
        <v>3.6797000000000003E-2</v>
      </c>
      <c r="J12" s="153">
        <v>1</v>
      </c>
      <c r="K12" s="120">
        <v>33.813000764270001</v>
      </c>
      <c r="L12" s="120">
        <v>918.91225266358003</v>
      </c>
      <c r="M12" s="205">
        <v>0.36546600000000001</v>
      </c>
      <c r="N12" s="120">
        <v>1.5027E-2</v>
      </c>
      <c r="O12" s="214"/>
      <c r="P12" s="214"/>
      <c r="Q12" s="214"/>
    </row>
    <row r="13" spans="1:19" x14ac:dyDescent="0.2">
      <c r="A13" s="6" t="s">
        <v>94</v>
      </c>
      <c r="B13" s="120">
        <v>60.226565366000003</v>
      </c>
      <c r="C13" s="153">
        <v>9.7059999999999994E-3</v>
      </c>
      <c r="D13" s="153">
        <v>0.27444000000000002</v>
      </c>
      <c r="E13" s="120">
        <v>0.58457338385000002</v>
      </c>
      <c r="F13" s="120">
        <v>16.52857859905</v>
      </c>
      <c r="G13" s="205">
        <v>6.4770000000000001E-3</v>
      </c>
      <c r="H13" s="120">
        <v>59.430482744000003</v>
      </c>
      <c r="I13" s="153">
        <v>9.0340000000000004E-3</v>
      </c>
      <c r="J13" s="153">
        <v>0.24551000000000001</v>
      </c>
      <c r="K13" s="120">
        <v>0.53689346299999996</v>
      </c>
      <c r="L13" s="120">
        <v>14.590777818479999</v>
      </c>
      <c r="M13" s="205">
        <v>5.803E-3</v>
      </c>
      <c r="N13" s="120">
        <v>-6.7400000000000001E-4</v>
      </c>
      <c r="O13" s="214"/>
      <c r="P13" s="214"/>
      <c r="Q13" s="214"/>
    </row>
    <row r="14" spans="1:19" x14ac:dyDescent="0.2">
      <c r="B14" s="181"/>
      <c r="C14" s="240"/>
      <c r="D14" s="240"/>
      <c r="E14" s="181"/>
      <c r="F14" s="181"/>
      <c r="G14" s="28"/>
      <c r="H14" s="181"/>
      <c r="I14" s="240"/>
      <c r="J14" s="240"/>
      <c r="K14" s="181"/>
      <c r="L14" s="181"/>
      <c r="M14" s="28"/>
      <c r="N14" s="181"/>
      <c r="O14" s="214"/>
      <c r="P14" s="214"/>
      <c r="Q14" s="214"/>
    </row>
    <row r="15" spans="1:19" x14ac:dyDescent="0.2">
      <c r="B15" s="181"/>
      <c r="C15" s="240"/>
      <c r="D15" s="240"/>
      <c r="E15" s="181"/>
      <c r="F15" s="181"/>
      <c r="G15" s="28"/>
      <c r="H15" s="181"/>
      <c r="I15" s="240"/>
      <c r="J15" s="240"/>
      <c r="K15" s="181"/>
      <c r="L15" s="181"/>
      <c r="M15" s="28"/>
      <c r="N15" s="181"/>
      <c r="O15" s="214"/>
      <c r="P15" s="214"/>
      <c r="Q15" s="214"/>
    </row>
    <row r="16" spans="1:19" x14ac:dyDescent="0.2">
      <c r="B16" s="181"/>
      <c r="C16" s="240"/>
      <c r="D16" s="240"/>
      <c r="E16" s="181"/>
      <c r="F16" s="181"/>
      <c r="G16" s="28"/>
      <c r="H16" s="181"/>
      <c r="I16" s="240"/>
      <c r="J16" s="240"/>
      <c r="K16" s="181"/>
      <c r="L16" s="181"/>
      <c r="M16" s="28"/>
      <c r="N16" s="181"/>
      <c r="O16" s="214"/>
      <c r="P16" s="214"/>
      <c r="Q16" s="214"/>
    </row>
    <row r="17" spans="1:19" x14ac:dyDescent="0.2">
      <c r="B17" s="181"/>
      <c r="C17" s="240"/>
      <c r="D17" s="240"/>
      <c r="E17" s="181"/>
      <c r="F17" s="181"/>
      <c r="G17" s="28"/>
      <c r="H17" s="181"/>
      <c r="I17" s="240"/>
      <c r="J17" s="240"/>
      <c r="K17" s="181"/>
      <c r="L17" s="181"/>
      <c r="M17" s="28"/>
      <c r="N17" s="181"/>
      <c r="O17" s="214"/>
      <c r="P17" s="214"/>
      <c r="Q17" s="214"/>
    </row>
    <row r="18" spans="1:19" x14ac:dyDescent="0.2">
      <c r="B18" s="181"/>
      <c r="C18" s="240"/>
      <c r="D18" s="240"/>
      <c r="E18" s="181"/>
      <c r="F18" s="181"/>
      <c r="G18" s="28"/>
      <c r="H18" s="181"/>
      <c r="I18" s="240"/>
      <c r="J18" s="240"/>
      <c r="K18" s="181"/>
      <c r="L18" s="181"/>
      <c r="M18" s="28"/>
      <c r="N18" s="181"/>
      <c r="O18" s="214"/>
      <c r="P18" s="214"/>
      <c r="Q18" s="214"/>
    </row>
    <row r="19" spans="1:19" x14ac:dyDescent="0.2">
      <c r="B19" s="181"/>
      <c r="C19" s="240"/>
      <c r="D19" s="240"/>
      <c r="E19" s="181"/>
      <c r="F19" s="181"/>
      <c r="G19" s="28"/>
      <c r="H19" s="181"/>
      <c r="I19" s="240"/>
      <c r="J19" s="240"/>
      <c r="K19" s="181"/>
      <c r="L19" s="181"/>
      <c r="M19" s="28"/>
      <c r="N19" s="181"/>
      <c r="O19" s="214"/>
      <c r="P19" s="214"/>
      <c r="Q19" s="214"/>
    </row>
    <row r="20" spans="1:19" x14ac:dyDescent="0.2">
      <c r="B20" s="181"/>
      <c r="C20" s="240"/>
      <c r="D20" s="240"/>
      <c r="E20" s="181"/>
      <c r="F20" s="181"/>
      <c r="G20" s="28"/>
      <c r="H20" s="181"/>
      <c r="I20" s="240"/>
      <c r="J20" s="240"/>
      <c r="K20" s="181"/>
      <c r="L20" s="181"/>
      <c r="M20" s="28"/>
      <c r="N20" s="181"/>
      <c r="O20" s="214"/>
      <c r="P20" s="214"/>
      <c r="Q20" s="214"/>
    </row>
    <row r="21" spans="1:19" x14ac:dyDescent="0.2">
      <c r="B21" s="181"/>
      <c r="C21" s="240"/>
      <c r="D21" s="240"/>
      <c r="E21" s="181"/>
      <c r="F21" s="181"/>
      <c r="G21" s="28"/>
      <c r="H21" s="181"/>
      <c r="I21" s="240"/>
      <c r="J21" s="240"/>
      <c r="K21" s="181"/>
      <c r="L21" s="181"/>
      <c r="M21" s="28"/>
      <c r="N21" s="181"/>
      <c r="O21" s="214"/>
      <c r="P21" s="214"/>
      <c r="Q21" s="214"/>
    </row>
    <row r="22" spans="1:19" x14ac:dyDescent="0.2">
      <c r="B22" s="181"/>
      <c r="C22" s="240"/>
      <c r="D22" s="240"/>
      <c r="E22" s="181"/>
      <c r="F22" s="181"/>
      <c r="G22" s="28"/>
      <c r="H22" s="181"/>
      <c r="I22" s="240"/>
      <c r="J22" s="240"/>
      <c r="K22" s="181"/>
      <c r="L22" s="181"/>
      <c r="M22" s="28"/>
      <c r="N22" s="181"/>
      <c r="O22" s="214"/>
      <c r="P22" s="214"/>
      <c r="Q22" s="214"/>
    </row>
    <row r="23" spans="1:19" x14ac:dyDescent="0.2">
      <c r="B23" s="181"/>
      <c r="C23" s="240"/>
      <c r="D23" s="240"/>
      <c r="E23" s="181"/>
      <c r="F23" s="181"/>
      <c r="G23" s="28"/>
      <c r="H23" s="181"/>
      <c r="I23" s="240"/>
      <c r="J23" s="240"/>
      <c r="K23" s="181"/>
      <c r="L23" s="181"/>
      <c r="M23" s="28"/>
      <c r="N23" s="236" t="str">
        <f>VALVAL</f>
        <v>млрд. одиниць</v>
      </c>
      <c r="O23" s="214"/>
      <c r="P23" s="214"/>
      <c r="Q23" s="214"/>
    </row>
    <row r="24" spans="1:19" x14ac:dyDescent="0.2">
      <c r="A24" s="163"/>
      <c r="B24" s="264">
        <v>44196</v>
      </c>
      <c r="C24" s="265"/>
      <c r="D24" s="265"/>
      <c r="E24" s="265"/>
      <c r="F24" s="265"/>
      <c r="G24" s="266"/>
      <c r="H24" s="264">
        <v>44377</v>
      </c>
      <c r="I24" s="265"/>
      <c r="J24" s="265"/>
      <c r="K24" s="265"/>
      <c r="L24" s="265"/>
      <c r="M24" s="266"/>
      <c r="N24" s="53"/>
      <c r="O24" s="113"/>
      <c r="P24" s="113"/>
      <c r="Q24" s="113"/>
      <c r="R24" s="113"/>
      <c r="S24" s="113"/>
    </row>
    <row r="25" spans="1:19" s="31" customFormat="1" x14ac:dyDescent="0.2">
      <c r="A25" s="79"/>
      <c r="B25" s="118" t="s">
        <v>6</v>
      </c>
      <c r="C25" s="152" t="s">
        <v>170</v>
      </c>
      <c r="D25" s="152" t="s">
        <v>196</v>
      </c>
      <c r="E25" s="118" t="s">
        <v>157</v>
      </c>
      <c r="F25" s="118" t="s">
        <v>160</v>
      </c>
      <c r="G25" s="204" t="s">
        <v>181</v>
      </c>
      <c r="H25" s="118" t="s">
        <v>6</v>
      </c>
      <c r="I25" s="152" t="s">
        <v>170</v>
      </c>
      <c r="J25" s="152" t="s">
        <v>196</v>
      </c>
      <c r="K25" s="118" t="s">
        <v>157</v>
      </c>
      <c r="L25" s="118" t="s">
        <v>160</v>
      </c>
      <c r="M25" s="204" t="s">
        <v>181</v>
      </c>
      <c r="N25" s="118" t="s">
        <v>62</v>
      </c>
      <c r="O25" s="255"/>
      <c r="P25" s="255"/>
      <c r="Q25" s="255"/>
    </row>
    <row r="26" spans="1:19" s="17" customFormat="1" ht="15" x14ac:dyDescent="0.25">
      <c r="A26" s="159" t="s">
        <v>142</v>
      </c>
      <c r="B26" s="97">
        <f t="shared" ref="B26:M26" si="0">B$27+B$34</f>
        <v>1006.28293088501</v>
      </c>
      <c r="C26" s="129">
        <f t="shared" si="0"/>
        <v>8.2004410000000014</v>
      </c>
      <c r="D26" s="129">
        <f t="shared" si="0"/>
        <v>231.86427</v>
      </c>
      <c r="E26" s="97">
        <f t="shared" si="0"/>
        <v>90.253504033989998</v>
      </c>
      <c r="F26" s="97">
        <f t="shared" si="0"/>
        <v>2551.8817251684195</v>
      </c>
      <c r="G26" s="182">
        <f t="shared" si="0"/>
        <v>0.99999899999999997</v>
      </c>
      <c r="H26" s="97">
        <f t="shared" si="0"/>
        <v>1030.9954910991999</v>
      </c>
      <c r="I26" s="129">
        <f t="shared" si="0"/>
        <v>8.12073</v>
      </c>
      <c r="J26" s="129">
        <f t="shared" si="0"/>
        <v>220.69134399999999</v>
      </c>
      <c r="K26" s="97">
        <f t="shared" si="0"/>
        <v>92.520304032729996</v>
      </c>
      <c r="L26" s="97">
        <f t="shared" si="0"/>
        <v>2514.3595384780497</v>
      </c>
      <c r="M26" s="182">
        <f t="shared" si="0"/>
        <v>1</v>
      </c>
      <c r="N26" s="97">
        <v>9.9999999999999995E-7</v>
      </c>
      <c r="O26" s="11"/>
      <c r="P26" s="11"/>
      <c r="Q26" s="11"/>
    </row>
    <row r="27" spans="1:19" s="130" customFormat="1" ht="15" x14ac:dyDescent="0.25">
      <c r="A27" s="36" t="s">
        <v>64</v>
      </c>
      <c r="B27" s="30">
        <f t="shared" ref="B27:M27" si="1">SUM(B$28:B$33)</f>
        <v>967.92128975850005</v>
      </c>
      <c r="C27" s="60">
        <f t="shared" si="1"/>
        <v>4.4961560000000009</v>
      </c>
      <c r="D27" s="60">
        <f t="shared" si="1"/>
        <v>127.12705500000001</v>
      </c>
      <c r="E27" s="30">
        <f t="shared" si="1"/>
        <v>79.903217077660003</v>
      </c>
      <c r="F27" s="30">
        <f t="shared" si="1"/>
        <v>2259.2315015926197</v>
      </c>
      <c r="G27" s="108">
        <f t="shared" si="1"/>
        <v>0.88531899999999997</v>
      </c>
      <c r="H27" s="30">
        <f t="shared" si="1"/>
        <v>987.81181302704988</v>
      </c>
      <c r="I27" s="60">
        <f t="shared" si="1"/>
        <v>4.4689069999999997</v>
      </c>
      <c r="J27" s="60">
        <f t="shared" si="1"/>
        <v>121.44832699999999</v>
      </c>
      <c r="K27" s="30">
        <f t="shared" si="1"/>
        <v>81.866061179889996</v>
      </c>
      <c r="L27" s="30">
        <f t="shared" si="1"/>
        <v>2224.8166384361098</v>
      </c>
      <c r="M27" s="108">
        <f t="shared" si="1"/>
        <v>0.88484399999999996</v>
      </c>
      <c r="N27" s="30">
        <v>-4.75E-4</v>
      </c>
      <c r="O27" s="124"/>
      <c r="P27" s="124"/>
      <c r="Q27" s="124"/>
    </row>
    <row r="28" spans="1:19" s="87" customFormat="1" outlineLevel="1" x14ac:dyDescent="0.2">
      <c r="A28" s="46" t="s">
        <v>112</v>
      </c>
      <c r="B28" s="48">
        <v>30.95239057022</v>
      </c>
      <c r="C28" s="104">
        <v>1</v>
      </c>
      <c r="D28" s="104">
        <v>28.2746</v>
      </c>
      <c r="E28" s="48">
        <v>30.95239057022</v>
      </c>
      <c r="F28" s="48">
        <v>875.16646241673004</v>
      </c>
      <c r="G28" s="146">
        <v>0.342949</v>
      </c>
      <c r="H28" s="48">
        <v>31.753843795550001</v>
      </c>
      <c r="I28" s="104">
        <v>1</v>
      </c>
      <c r="J28" s="104">
        <v>27.176300000000001</v>
      </c>
      <c r="K28" s="48">
        <v>31.753843795550001</v>
      </c>
      <c r="L28" s="48">
        <v>862.95198514101003</v>
      </c>
      <c r="M28" s="146">
        <v>0.34320899999999999</v>
      </c>
      <c r="N28" s="48">
        <v>2.5999999999999998E-4</v>
      </c>
      <c r="O28" s="73"/>
      <c r="P28" s="73"/>
      <c r="Q28" s="73"/>
    </row>
    <row r="29" spans="1:19" outlineLevel="1" x14ac:dyDescent="0.2">
      <c r="A29" s="230" t="s">
        <v>3</v>
      </c>
      <c r="B29" s="120">
        <v>9.6438854855800002</v>
      </c>
      <c r="C29" s="153">
        <v>1.22865</v>
      </c>
      <c r="D29" s="153">
        <v>34.739600000000003</v>
      </c>
      <c r="E29" s="120">
        <v>11.84896423699</v>
      </c>
      <c r="F29" s="120">
        <v>335.02472421484998</v>
      </c>
      <c r="G29" s="205">
        <v>0.13128500000000001</v>
      </c>
      <c r="H29" s="120">
        <v>9.5653685790399994</v>
      </c>
      <c r="I29" s="153">
        <v>1.1886019999999999</v>
      </c>
      <c r="J29" s="153">
        <v>32.3018</v>
      </c>
      <c r="K29" s="120">
        <v>11.36941462842</v>
      </c>
      <c r="L29" s="120">
        <v>308.97862276643002</v>
      </c>
      <c r="M29" s="205">
        <v>0.122886</v>
      </c>
      <c r="N29" s="120">
        <v>-8.3999999999999995E-3</v>
      </c>
      <c r="O29" s="214"/>
      <c r="P29" s="214"/>
      <c r="Q29" s="214"/>
    </row>
    <row r="30" spans="1:19" outlineLevel="1" x14ac:dyDescent="0.2">
      <c r="A30" s="230" t="s">
        <v>150</v>
      </c>
      <c r="B30" s="120">
        <v>0</v>
      </c>
      <c r="C30" s="153">
        <v>0.782165</v>
      </c>
      <c r="D30" s="153">
        <v>22.115400000000001</v>
      </c>
      <c r="E30" s="120">
        <v>0</v>
      </c>
      <c r="F30" s="120">
        <v>0</v>
      </c>
      <c r="G30" s="205">
        <v>0</v>
      </c>
      <c r="H30" s="120">
        <v>0</v>
      </c>
      <c r="I30" s="153">
        <v>0.80805000000000005</v>
      </c>
      <c r="J30" s="153">
        <v>21.959800000000001</v>
      </c>
      <c r="K30" s="120">
        <v>0</v>
      </c>
      <c r="L30" s="120">
        <v>0</v>
      </c>
      <c r="M30" s="205">
        <v>0</v>
      </c>
      <c r="N30" s="120">
        <v>0</v>
      </c>
      <c r="O30" s="214"/>
      <c r="P30" s="214"/>
      <c r="Q30" s="214"/>
    </row>
    <row r="31" spans="1:19" outlineLevel="1" x14ac:dyDescent="0.2">
      <c r="A31" s="230" t="s">
        <v>15</v>
      </c>
      <c r="B31" s="120">
        <v>4.1641674990000004</v>
      </c>
      <c r="C31" s="153">
        <v>1.4402680000000001</v>
      </c>
      <c r="D31" s="153">
        <v>40.723014999999997</v>
      </c>
      <c r="E31" s="120">
        <v>5.9975191700100003</v>
      </c>
      <c r="F31" s="120">
        <v>169.57745552429</v>
      </c>
      <c r="G31" s="205">
        <v>6.6451999999999997E-2</v>
      </c>
      <c r="H31" s="120">
        <v>4.0045933319999998</v>
      </c>
      <c r="I31" s="153">
        <v>1.4264239999999999</v>
      </c>
      <c r="J31" s="153">
        <v>38.764916999999997</v>
      </c>
      <c r="K31" s="120">
        <v>5.7122466315800002</v>
      </c>
      <c r="L31" s="120">
        <v>155.23772813373</v>
      </c>
      <c r="M31" s="205">
        <v>6.1740000000000003E-2</v>
      </c>
      <c r="N31" s="120">
        <v>-4.7109999999999999E-3</v>
      </c>
      <c r="O31" s="214"/>
      <c r="P31" s="214"/>
      <c r="Q31" s="214"/>
    </row>
    <row r="32" spans="1:19" outlineLevel="1" x14ac:dyDescent="0.2">
      <c r="A32" s="230" t="s">
        <v>16</v>
      </c>
      <c r="B32" s="120">
        <v>862.93428083770004</v>
      </c>
      <c r="C32" s="153">
        <v>3.5367000000000003E-2</v>
      </c>
      <c r="D32" s="153">
        <v>1</v>
      </c>
      <c r="E32" s="120">
        <v>30.519769716590002</v>
      </c>
      <c r="F32" s="120">
        <v>862.93428083770004</v>
      </c>
      <c r="G32" s="205">
        <v>0.33815600000000001</v>
      </c>
      <c r="H32" s="120">
        <v>883.05752457645997</v>
      </c>
      <c r="I32" s="153">
        <v>3.6797000000000003E-2</v>
      </c>
      <c r="J32" s="153">
        <v>1</v>
      </c>
      <c r="K32" s="120">
        <v>32.493662661339997</v>
      </c>
      <c r="L32" s="120">
        <v>883.05752457645997</v>
      </c>
      <c r="M32" s="205">
        <v>0.35120600000000002</v>
      </c>
      <c r="N32" s="120">
        <v>1.3050000000000001E-2</v>
      </c>
      <c r="O32" s="214"/>
      <c r="P32" s="214"/>
      <c r="Q32" s="214"/>
    </row>
    <row r="33" spans="1:17" outlineLevel="1" x14ac:dyDescent="0.2">
      <c r="A33" s="230" t="s">
        <v>94</v>
      </c>
      <c r="B33" s="120">
        <v>60.226565366000003</v>
      </c>
      <c r="C33" s="153">
        <v>9.7059999999999994E-3</v>
      </c>
      <c r="D33" s="153">
        <v>0.27444000000000002</v>
      </c>
      <c r="E33" s="120">
        <v>0.58457338385000002</v>
      </c>
      <c r="F33" s="120">
        <v>16.52857859905</v>
      </c>
      <c r="G33" s="205">
        <v>6.4770000000000001E-3</v>
      </c>
      <c r="H33" s="120">
        <v>59.430482744000003</v>
      </c>
      <c r="I33" s="153">
        <v>9.0340000000000004E-3</v>
      </c>
      <c r="J33" s="153">
        <v>0.24551000000000001</v>
      </c>
      <c r="K33" s="120">
        <v>0.53689346299999996</v>
      </c>
      <c r="L33" s="120">
        <v>14.590777818479999</v>
      </c>
      <c r="M33" s="205">
        <v>5.803E-3</v>
      </c>
      <c r="N33" s="120">
        <v>-6.7400000000000001E-4</v>
      </c>
      <c r="O33" s="214"/>
      <c r="P33" s="214"/>
      <c r="Q33" s="214"/>
    </row>
    <row r="34" spans="1:17" ht="15" x14ac:dyDescent="0.25">
      <c r="A34" s="247" t="s">
        <v>14</v>
      </c>
      <c r="B34" s="105">
        <f t="shared" ref="B34:M34" si="2">SUM(B$35:B$38)</f>
        <v>38.361641126510001</v>
      </c>
      <c r="C34" s="137">
        <f t="shared" si="2"/>
        <v>3.704285</v>
      </c>
      <c r="D34" s="137">
        <f t="shared" si="2"/>
        <v>104.73721499999999</v>
      </c>
      <c r="E34" s="105">
        <f t="shared" si="2"/>
        <v>10.350286956329999</v>
      </c>
      <c r="F34" s="105">
        <f t="shared" si="2"/>
        <v>292.6502235758</v>
      </c>
      <c r="G34" s="188">
        <f t="shared" si="2"/>
        <v>0.11468</v>
      </c>
      <c r="H34" s="105">
        <f t="shared" si="2"/>
        <v>43.183678072150002</v>
      </c>
      <c r="I34" s="137">
        <f t="shared" si="2"/>
        <v>3.6518229999999998</v>
      </c>
      <c r="J34" s="137">
        <f t="shared" si="2"/>
        <v>99.243016999999995</v>
      </c>
      <c r="K34" s="105">
        <f t="shared" si="2"/>
        <v>10.65424285284</v>
      </c>
      <c r="L34" s="105">
        <f t="shared" si="2"/>
        <v>289.54290004194002</v>
      </c>
      <c r="M34" s="188">
        <f t="shared" si="2"/>
        <v>0.11515599999999998</v>
      </c>
      <c r="N34" s="105">
        <v>4.7600000000000002E-4</v>
      </c>
      <c r="O34" s="214"/>
      <c r="P34" s="214"/>
      <c r="Q34" s="214"/>
    </row>
    <row r="35" spans="1:17" outlineLevel="1" x14ac:dyDescent="0.2">
      <c r="A35" s="230" t="s">
        <v>112</v>
      </c>
      <c r="B35" s="120">
        <v>1.67927065171</v>
      </c>
      <c r="C35" s="153">
        <v>1</v>
      </c>
      <c r="D35" s="153">
        <v>28.2746</v>
      </c>
      <c r="E35" s="120">
        <v>1.67927065171</v>
      </c>
      <c r="F35" s="120">
        <v>47.480705968839999</v>
      </c>
      <c r="G35" s="205">
        <v>1.8606000000000001E-2</v>
      </c>
      <c r="H35" s="120">
        <v>2.2991974013299998</v>
      </c>
      <c r="I35" s="153">
        <v>1</v>
      </c>
      <c r="J35" s="153">
        <v>27.176300000000001</v>
      </c>
      <c r="K35" s="120">
        <v>2.2991974013299998</v>
      </c>
      <c r="L35" s="120">
        <v>62.483678337770002</v>
      </c>
      <c r="M35" s="205">
        <v>2.4851000000000002E-2</v>
      </c>
      <c r="N35" s="120">
        <v>6.2449999999999997E-3</v>
      </c>
      <c r="O35" s="214"/>
      <c r="P35" s="214"/>
      <c r="Q35" s="214"/>
    </row>
    <row r="36" spans="1:17" outlineLevel="1" x14ac:dyDescent="0.2">
      <c r="A36" s="230" t="s">
        <v>3</v>
      </c>
      <c r="B36" s="120">
        <v>0.59868201406999999</v>
      </c>
      <c r="C36" s="153">
        <v>1.22865</v>
      </c>
      <c r="D36" s="153">
        <v>34.739600000000003</v>
      </c>
      <c r="E36" s="120">
        <v>0.73557092570000004</v>
      </c>
      <c r="F36" s="120">
        <v>20.797973695980001</v>
      </c>
      <c r="G36" s="205">
        <v>8.1499999999999993E-3</v>
      </c>
      <c r="H36" s="120">
        <v>0.58384334069999999</v>
      </c>
      <c r="I36" s="153">
        <v>1.1886019999999999</v>
      </c>
      <c r="J36" s="153">
        <v>32.3018</v>
      </c>
      <c r="K36" s="120">
        <v>0.69395726507</v>
      </c>
      <c r="L36" s="120">
        <v>18.85919082262</v>
      </c>
      <c r="M36" s="205">
        <v>7.5009999999999999E-3</v>
      </c>
      <c r="N36" s="120">
        <v>-6.4899999999999995E-4</v>
      </c>
      <c r="O36" s="214"/>
      <c r="P36" s="214"/>
      <c r="Q36" s="214"/>
    </row>
    <row r="37" spans="1:17" outlineLevel="1" x14ac:dyDescent="0.2">
      <c r="A37" s="230" t="s">
        <v>15</v>
      </c>
      <c r="B37" s="120">
        <v>4.7400192419999998</v>
      </c>
      <c r="C37" s="153">
        <v>1.4402680000000001</v>
      </c>
      <c r="D37" s="153">
        <v>40.723014999999997</v>
      </c>
      <c r="E37" s="120">
        <v>6.8269002812500004</v>
      </c>
      <c r="F37" s="120">
        <v>193.02787469225001</v>
      </c>
      <c r="G37" s="205">
        <v>7.5641E-2</v>
      </c>
      <c r="H37" s="120">
        <v>4.445909243</v>
      </c>
      <c r="I37" s="153">
        <v>1.4264239999999999</v>
      </c>
      <c r="J37" s="153">
        <v>38.764916999999997</v>
      </c>
      <c r="K37" s="120">
        <v>6.34175008351</v>
      </c>
      <c r="L37" s="120">
        <v>172.34530279443001</v>
      </c>
      <c r="M37" s="205">
        <v>6.8543999999999994E-2</v>
      </c>
      <c r="N37" s="120">
        <v>-7.097E-3</v>
      </c>
      <c r="O37" s="214"/>
      <c r="P37" s="214"/>
      <c r="Q37" s="214"/>
    </row>
    <row r="38" spans="1:17" outlineLevel="1" x14ac:dyDescent="0.2">
      <c r="A38" s="230" t="s">
        <v>16</v>
      </c>
      <c r="B38" s="120">
        <v>31.34366921873</v>
      </c>
      <c r="C38" s="153">
        <v>3.5367000000000003E-2</v>
      </c>
      <c r="D38" s="153">
        <v>1</v>
      </c>
      <c r="E38" s="120">
        <v>1.10854509767</v>
      </c>
      <c r="F38" s="120">
        <v>31.34366921873</v>
      </c>
      <c r="G38" s="205">
        <v>1.2283000000000001E-2</v>
      </c>
      <c r="H38" s="120">
        <v>35.854728087120002</v>
      </c>
      <c r="I38" s="153">
        <v>3.6797000000000003E-2</v>
      </c>
      <c r="J38" s="153">
        <v>1</v>
      </c>
      <c r="K38" s="120">
        <v>1.31933810293</v>
      </c>
      <c r="L38" s="120">
        <v>35.854728087120002</v>
      </c>
      <c r="M38" s="205">
        <v>1.426E-2</v>
      </c>
      <c r="N38" s="120">
        <v>1.977E-3</v>
      </c>
      <c r="O38" s="214"/>
      <c r="P38" s="214"/>
      <c r="Q38" s="214"/>
    </row>
    <row r="39" spans="1:17" x14ac:dyDescent="0.2">
      <c r="B39" s="181"/>
      <c r="C39" s="240"/>
      <c r="D39" s="240"/>
      <c r="E39" s="181"/>
      <c r="F39" s="181"/>
      <c r="G39" s="28"/>
      <c r="H39" s="181"/>
      <c r="I39" s="240"/>
      <c r="J39" s="240"/>
      <c r="K39" s="181"/>
      <c r="L39" s="181"/>
      <c r="M39" s="28"/>
      <c r="N39" s="181"/>
      <c r="O39" s="214"/>
      <c r="P39" s="214"/>
      <c r="Q39" s="214"/>
    </row>
    <row r="40" spans="1:17" x14ac:dyDescent="0.2">
      <c r="B40" s="181"/>
      <c r="C40" s="240"/>
      <c r="D40" s="240"/>
      <c r="E40" s="181"/>
      <c r="F40" s="181"/>
      <c r="G40" s="28"/>
      <c r="H40" s="181"/>
      <c r="I40" s="240"/>
      <c r="J40" s="240"/>
      <c r="K40" s="181"/>
      <c r="L40" s="181"/>
      <c r="M40" s="28"/>
      <c r="N40" s="181"/>
      <c r="O40" s="214"/>
      <c r="P40" s="214"/>
      <c r="Q40" s="214"/>
    </row>
    <row r="41" spans="1:17" x14ac:dyDescent="0.2">
      <c r="B41" s="181"/>
      <c r="C41" s="240"/>
      <c r="D41" s="240"/>
      <c r="E41" s="181"/>
      <c r="F41" s="181"/>
      <c r="G41" s="28"/>
      <c r="H41" s="181"/>
      <c r="I41" s="240"/>
      <c r="J41" s="240"/>
      <c r="K41" s="181"/>
      <c r="L41" s="181"/>
      <c r="M41" s="28"/>
      <c r="N41" s="181"/>
      <c r="O41" s="214"/>
      <c r="P41" s="214"/>
      <c r="Q41" s="214"/>
    </row>
    <row r="42" spans="1:17" x14ac:dyDescent="0.2">
      <c r="B42" s="181"/>
      <c r="C42" s="240"/>
      <c r="D42" s="240"/>
      <c r="E42" s="181"/>
      <c r="F42" s="181"/>
      <c r="G42" s="28"/>
      <c r="H42" s="181"/>
      <c r="I42" s="240"/>
      <c r="J42" s="240"/>
      <c r="K42" s="181"/>
      <c r="L42" s="181"/>
      <c r="M42" s="28"/>
      <c r="N42" s="181"/>
      <c r="O42" s="214"/>
      <c r="P42" s="214"/>
      <c r="Q42" s="214"/>
    </row>
    <row r="43" spans="1:17" x14ac:dyDescent="0.2">
      <c r="B43" s="181"/>
      <c r="C43" s="240"/>
      <c r="D43" s="240"/>
      <c r="E43" s="181"/>
      <c r="F43" s="181"/>
      <c r="G43" s="28"/>
      <c r="H43" s="181"/>
      <c r="I43" s="240"/>
      <c r="J43" s="240"/>
      <c r="K43" s="181"/>
      <c r="L43" s="181"/>
      <c r="M43" s="28"/>
      <c r="N43" s="181"/>
      <c r="O43" s="214"/>
      <c r="P43" s="214"/>
      <c r="Q43" s="214"/>
    </row>
    <row r="44" spans="1:17" x14ac:dyDescent="0.2">
      <c r="B44" s="181"/>
      <c r="C44" s="240"/>
      <c r="D44" s="240"/>
      <c r="E44" s="181"/>
      <c r="F44" s="181"/>
      <c r="G44" s="28"/>
      <c r="H44" s="181"/>
      <c r="I44" s="240"/>
      <c r="J44" s="240"/>
      <c r="K44" s="181"/>
      <c r="L44" s="181"/>
      <c r="M44" s="28"/>
      <c r="N44" s="181"/>
      <c r="O44" s="214"/>
      <c r="P44" s="214"/>
      <c r="Q44" s="214"/>
    </row>
    <row r="45" spans="1:17" x14ac:dyDescent="0.2">
      <c r="B45" s="181"/>
      <c r="C45" s="240"/>
      <c r="D45" s="240"/>
      <c r="E45" s="181"/>
      <c r="F45" s="181"/>
      <c r="G45" s="28"/>
      <c r="H45" s="181"/>
      <c r="I45" s="240"/>
      <c r="J45" s="240"/>
      <c r="K45" s="181"/>
      <c r="L45" s="181"/>
      <c r="M45" s="28"/>
      <c r="N45" s="181"/>
      <c r="O45" s="214"/>
      <c r="P45" s="214"/>
      <c r="Q45" s="214"/>
    </row>
    <row r="46" spans="1:17" x14ac:dyDescent="0.2">
      <c r="B46" s="181"/>
      <c r="C46" s="240"/>
      <c r="D46" s="240"/>
      <c r="E46" s="181"/>
      <c r="F46" s="181"/>
      <c r="G46" s="28"/>
      <c r="H46" s="181"/>
      <c r="I46" s="240"/>
      <c r="J46" s="240"/>
      <c r="K46" s="181"/>
      <c r="L46" s="181"/>
      <c r="M46" s="28"/>
      <c r="N46" s="181"/>
      <c r="O46" s="214"/>
      <c r="P46" s="214"/>
      <c r="Q46" s="214"/>
    </row>
    <row r="47" spans="1:17" x14ac:dyDescent="0.2">
      <c r="B47" s="181"/>
      <c r="C47" s="240"/>
      <c r="D47" s="240"/>
      <c r="E47" s="181"/>
      <c r="F47" s="181"/>
      <c r="G47" s="28"/>
      <c r="H47" s="181"/>
      <c r="I47" s="240"/>
      <c r="J47" s="240"/>
      <c r="K47" s="181"/>
      <c r="L47" s="181"/>
      <c r="M47" s="28"/>
      <c r="N47" s="181"/>
      <c r="O47" s="214"/>
      <c r="P47" s="214"/>
      <c r="Q47" s="214"/>
    </row>
    <row r="48" spans="1:17" x14ac:dyDescent="0.2">
      <c r="B48" s="181"/>
      <c r="C48" s="240"/>
      <c r="D48" s="240"/>
      <c r="E48" s="181"/>
      <c r="F48" s="181"/>
      <c r="G48" s="28"/>
      <c r="H48" s="181"/>
      <c r="I48" s="240"/>
      <c r="J48" s="240"/>
      <c r="K48" s="181"/>
      <c r="L48" s="181"/>
      <c r="M48" s="28"/>
      <c r="N48" s="181"/>
      <c r="O48" s="214"/>
      <c r="P48" s="214"/>
      <c r="Q48" s="214"/>
    </row>
    <row r="49" spans="2:17" x14ac:dyDescent="0.2">
      <c r="B49" s="181"/>
      <c r="C49" s="240"/>
      <c r="D49" s="240"/>
      <c r="E49" s="181"/>
      <c r="F49" s="181"/>
      <c r="G49" s="28"/>
      <c r="H49" s="181"/>
      <c r="I49" s="240"/>
      <c r="J49" s="240"/>
      <c r="K49" s="181"/>
      <c r="L49" s="181"/>
      <c r="M49" s="28"/>
      <c r="N49" s="181"/>
      <c r="O49" s="214"/>
      <c r="P49" s="214"/>
      <c r="Q49" s="214"/>
    </row>
    <row r="50" spans="2:17" x14ac:dyDescent="0.2">
      <c r="B50" s="181"/>
      <c r="C50" s="240"/>
      <c r="D50" s="240"/>
      <c r="E50" s="181"/>
      <c r="F50" s="181"/>
      <c r="G50" s="28"/>
      <c r="H50" s="181"/>
      <c r="I50" s="240"/>
      <c r="J50" s="240"/>
      <c r="K50" s="181"/>
      <c r="L50" s="181"/>
      <c r="M50" s="28"/>
      <c r="N50" s="181"/>
      <c r="O50" s="214"/>
      <c r="P50" s="214"/>
      <c r="Q50" s="214"/>
    </row>
    <row r="51" spans="2:17" x14ac:dyDescent="0.2">
      <c r="B51" s="181"/>
      <c r="C51" s="240"/>
      <c r="D51" s="240"/>
      <c r="E51" s="181"/>
      <c r="F51" s="181"/>
      <c r="G51" s="28"/>
      <c r="H51" s="181"/>
      <c r="I51" s="240"/>
      <c r="J51" s="240"/>
      <c r="K51" s="181"/>
      <c r="L51" s="181"/>
      <c r="M51" s="28"/>
      <c r="N51" s="181"/>
      <c r="O51" s="214"/>
      <c r="P51" s="214"/>
      <c r="Q51" s="214"/>
    </row>
    <row r="52" spans="2:17" x14ac:dyDescent="0.2">
      <c r="B52" s="181"/>
      <c r="C52" s="240"/>
      <c r="D52" s="240"/>
      <c r="E52" s="181"/>
      <c r="F52" s="181"/>
      <c r="G52" s="28"/>
      <c r="H52" s="181"/>
      <c r="I52" s="240"/>
      <c r="J52" s="240"/>
      <c r="K52" s="181"/>
      <c r="L52" s="181"/>
      <c r="M52" s="28"/>
      <c r="N52" s="181"/>
      <c r="O52" s="214"/>
      <c r="P52" s="214"/>
      <c r="Q52" s="214"/>
    </row>
    <row r="53" spans="2:17" x14ac:dyDescent="0.2">
      <c r="B53" s="181"/>
      <c r="C53" s="240"/>
      <c r="D53" s="240"/>
      <c r="E53" s="181"/>
      <c r="F53" s="181"/>
      <c r="G53" s="28"/>
      <c r="H53" s="181"/>
      <c r="I53" s="240"/>
      <c r="J53" s="240"/>
      <c r="K53" s="181"/>
      <c r="L53" s="181"/>
      <c r="M53" s="28"/>
      <c r="N53" s="181"/>
      <c r="O53" s="214"/>
      <c r="P53" s="214"/>
      <c r="Q53" s="214"/>
    </row>
    <row r="54" spans="2:17" x14ac:dyDescent="0.2">
      <c r="B54" s="181"/>
      <c r="C54" s="240"/>
      <c r="D54" s="240"/>
      <c r="E54" s="181"/>
      <c r="F54" s="181"/>
      <c r="G54" s="28"/>
      <c r="H54" s="181"/>
      <c r="I54" s="240"/>
      <c r="J54" s="240"/>
      <c r="K54" s="181"/>
      <c r="L54" s="181"/>
      <c r="M54" s="28"/>
      <c r="N54" s="181"/>
      <c r="O54" s="214"/>
      <c r="P54" s="214"/>
      <c r="Q54" s="214"/>
    </row>
    <row r="55" spans="2:17" x14ac:dyDescent="0.2">
      <c r="B55" s="181"/>
      <c r="C55" s="240"/>
      <c r="D55" s="240"/>
      <c r="E55" s="181"/>
      <c r="F55" s="181"/>
      <c r="G55" s="28"/>
      <c r="H55" s="181"/>
      <c r="I55" s="240"/>
      <c r="J55" s="240"/>
      <c r="K55" s="181"/>
      <c r="L55" s="181"/>
      <c r="M55" s="28"/>
      <c r="N55" s="181"/>
      <c r="O55" s="214"/>
      <c r="P55" s="214"/>
      <c r="Q55" s="214"/>
    </row>
    <row r="56" spans="2:17" x14ac:dyDescent="0.2">
      <c r="B56" s="181"/>
      <c r="C56" s="240"/>
      <c r="D56" s="240"/>
      <c r="E56" s="181"/>
      <c r="F56" s="181"/>
      <c r="G56" s="28"/>
      <c r="H56" s="181"/>
      <c r="I56" s="240"/>
      <c r="J56" s="240"/>
      <c r="K56" s="181"/>
      <c r="L56" s="181"/>
      <c r="M56" s="28"/>
      <c r="N56" s="181"/>
      <c r="O56" s="214"/>
      <c r="P56" s="214"/>
      <c r="Q56" s="214"/>
    </row>
    <row r="57" spans="2:17" x14ac:dyDescent="0.2">
      <c r="B57" s="181"/>
      <c r="C57" s="240"/>
      <c r="D57" s="240"/>
      <c r="E57" s="181"/>
      <c r="F57" s="181"/>
      <c r="G57" s="28"/>
      <c r="H57" s="181"/>
      <c r="I57" s="240"/>
      <c r="J57" s="240"/>
      <c r="K57" s="181"/>
      <c r="L57" s="181"/>
      <c r="M57" s="28"/>
      <c r="N57" s="181"/>
      <c r="O57" s="214"/>
      <c r="P57" s="214"/>
      <c r="Q57" s="214"/>
    </row>
    <row r="58" spans="2:17" x14ac:dyDescent="0.2">
      <c r="B58" s="181"/>
      <c r="C58" s="240"/>
      <c r="D58" s="240"/>
      <c r="E58" s="181"/>
      <c r="F58" s="181"/>
      <c r="G58" s="28"/>
      <c r="H58" s="181"/>
      <c r="I58" s="240"/>
      <c r="J58" s="240"/>
      <c r="K58" s="181"/>
      <c r="L58" s="181"/>
      <c r="M58" s="28"/>
      <c r="N58" s="181"/>
      <c r="O58" s="214"/>
      <c r="P58" s="214"/>
      <c r="Q58" s="214"/>
    </row>
    <row r="59" spans="2:17" x14ac:dyDescent="0.2">
      <c r="B59" s="181"/>
      <c r="C59" s="240"/>
      <c r="D59" s="240"/>
      <c r="E59" s="181"/>
      <c r="F59" s="181"/>
      <c r="G59" s="28"/>
      <c r="H59" s="181"/>
      <c r="I59" s="240"/>
      <c r="J59" s="240"/>
      <c r="K59" s="181"/>
      <c r="L59" s="181"/>
      <c r="M59" s="28"/>
      <c r="N59" s="181"/>
      <c r="O59" s="214"/>
      <c r="P59" s="214"/>
      <c r="Q59" s="214"/>
    </row>
    <row r="60" spans="2:17" x14ac:dyDescent="0.2">
      <c r="B60" s="181"/>
      <c r="C60" s="240"/>
      <c r="D60" s="240"/>
      <c r="E60" s="181"/>
      <c r="F60" s="181"/>
      <c r="G60" s="28"/>
      <c r="H60" s="181"/>
      <c r="I60" s="240"/>
      <c r="J60" s="240"/>
      <c r="K60" s="181"/>
      <c r="L60" s="181"/>
      <c r="M60" s="28"/>
      <c r="N60" s="181"/>
      <c r="O60" s="214"/>
      <c r="P60" s="214"/>
      <c r="Q60" s="214"/>
    </row>
    <row r="61" spans="2:17" x14ac:dyDescent="0.2">
      <c r="B61" s="181"/>
      <c r="C61" s="240"/>
      <c r="D61" s="240"/>
      <c r="E61" s="181"/>
      <c r="F61" s="181"/>
      <c r="G61" s="28"/>
      <c r="H61" s="181"/>
      <c r="I61" s="240"/>
      <c r="J61" s="240"/>
      <c r="K61" s="181"/>
      <c r="L61" s="181"/>
      <c r="M61" s="28"/>
      <c r="N61" s="181"/>
      <c r="O61" s="214"/>
      <c r="P61" s="214"/>
      <c r="Q61" s="214"/>
    </row>
    <row r="62" spans="2:17" x14ac:dyDescent="0.2">
      <c r="B62" s="181"/>
      <c r="C62" s="240"/>
      <c r="D62" s="240"/>
      <c r="E62" s="181"/>
      <c r="F62" s="181"/>
      <c r="G62" s="28"/>
      <c r="H62" s="181"/>
      <c r="I62" s="240"/>
      <c r="J62" s="240"/>
      <c r="K62" s="181"/>
      <c r="L62" s="181"/>
      <c r="M62" s="28"/>
      <c r="N62" s="181"/>
      <c r="O62" s="214"/>
      <c r="P62" s="214"/>
      <c r="Q62" s="214"/>
    </row>
    <row r="63" spans="2:17" x14ac:dyDescent="0.2">
      <c r="B63" s="181"/>
      <c r="C63" s="240"/>
      <c r="D63" s="240"/>
      <c r="E63" s="181"/>
      <c r="F63" s="181"/>
      <c r="G63" s="28"/>
      <c r="H63" s="181"/>
      <c r="I63" s="240"/>
      <c r="J63" s="240"/>
      <c r="K63" s="181"/>
      <c r="L63" s="181"/>
      <c r="M63" s="28"/>
      <c r="N63" s="181"/>
      <c r="O63" s="214"/>
      <c r="P63" s="214"/>
      <c r="Q63" s="214"/>
    </row>
    <row r="64" spans="2:17" x14ac:dyDescent="0.2">
      <c r="B64" s="181"/>
      <c r="C64" s="240"/>
      <c r="D64" s="240"/>
      <c r="E64" s="181"/>
      <c r="F64" s="181"/>
      <c r="G64" s="28"/>
      <c r="H64" s="181"/>
      <c r="I64" s="240"/>
      <c r="J64" s="240"/>
      <c r="K64" s="181"/>
      <c r="L64" s="181"/>
      <c r="M64" s="28"/>
      <c r="N64" s="181"/>
      <c r="O64" s="214"/>
      <c r="P64" s="214"/>
      <c r="Q64" s="214"/>
    </row>
    <row r="65" spans="2:17" x14ac:dyDescent="0.2">
      <c r="B65" s="181"/>
      <c r="C65" s="240"/>
      <c r="D65" s="240"/>
      <c r="E65" s="181"/>
      <c r="F65" s="181"/>
      <c r="G65" s="28"/>
      <c r="H65" s="181"/>
      <c r="I65" s="240"/>
      <c r="J65" s="240"/>
      <c r="K65" s="181"/>
      <c r="L65" s="181"/>
      <c r="M65" s="28"/>
      <c r="N65" s="181"/>
      <c r="O65" s="214"/>
      <c r="P65" s="214"/>
      <c r="Q65" s="214"/>
    </row>
    <row r="66" spans="2:17" x14ac:dyDescent="0.2">
      <c r="B66" s="181"/>
      <c r="C66" s="240"/>
      <c r="D66" s="240"/>
      <c r="E66" s="181"/>
      <c r="F66" s="181"/>
      <c r="G66" s="28"/>
      <c r="H66" s="181"/>
      <c r="I66" s="240"/>
      <c r="J66" s="240"/>
      <c r="K66" s="181"/>
      <c r="L66" s="181"/>
      <c r="M66" s="28"/>
      <c r="N66" s="181"/>
      <c r="O66" s="214"/>
      <c r="P66" s="214"/>
      <c r="Q66" s="214"/>
    </row>
    <row r="67" spans="2:17" x14ac:dyDescent="0.2">
      <c r="B67" s="181"/>
      <c r="C67" s="240"/>
      <c r="D67" s="240"/>
      <c r="E67" s="181"/>
      <c r="F67" s="181"/>
      <c r="G67" s="28"/>
      <c r="H67" s="181"/>
      <c r="I67" s="240"/>
      <c r="J67" s="240"/>
      <c r="K67" s="181"/>
      <c r="L67" s="181"/>
      <c r="M67" s="28"/>
      <c r="N67" s="181"/>
      <c r="O67" s="214"/>
      <c r="P67" s="214"/>
      <c r="Q67" s="214"/>
    </row>
    <row r="68" spans="2:17" x14ac:dyDescent="0.2">
      <c r="B68" s="181"/>
      <c r="C68" s="240"/>
      <c r="D68" s="240"/>
      <c r="E68" s="181"/>
      <c r="F68" s="181"/>
      <c r="G68" s="28"/>
      <c r="H68" s="181"/>
      <c r="I68" s="240"/>
      <c r="J68" s="240"/>
      <c r="K68" s="181"/>
      <c r="L68" s="181"/>
      <c r="M68" s="28"/>
      <c r="N68" s="181"/>
      <c r="O68" s="214"/>
      <c r="P68" s="214"/>
      <c r="Q68" s="214"/>
    </row>
    <row r="69" spans="2:17" x14ac:dyDescent="0.2">
      <c r="B69" s="181"/>
      <c r="C69" s="240"/>
      <c r="D69" s="240"/>
      <c r="E69" s="181"/>
      <c r="F69" s="181"/>
      <c r="G69" s="28"/>
      <c r="H69" s="181"/>
      <c r="I69" s="240"/>
      <c r="J69" s="240"/>
      <c r="K69" s="181"/>
      <c r="L69" s="181"/>
      <c r="M69" s="28"/>
      <c r="N69" s="181"/>
      <c r="O69" s="214"/>
      <c r="P69" s="214"/>
      <c r="Q69" s="214"/>
    </row>
    <row r="70" spans="2:17" x14ac:dyDescent="0.2">
      <c r="B70" s="181"/>
      <c r="C70" s="240"/>
      <c r="D70" s="240"/>
      <c r="E70" s="181"/>
      <c r="F70" s="181"/>
      <c r="G70" s="28"/>
      <c r="H70" s="181"/>
      <c r="I70" s="240"/>
      <c r="J70" s="240"/>
      <c r="K70" s="181"/>
      <c r="L70" s="181"/>
      <c r="M70" s="28"/>
      <c r="N70" s="181"/>
      <c r="O70" s="214"/>
      <c r="P70" s="214"/>
      <c r="Q70" s="214"/>
    </row>
    <row r="71" spans="2:17" x14ac:dyDescent="0.2">
      <c r="B71" s="181"/>
      <c r="C71" s="240"/>
      <c r="D71" s="240"/>
      <c r="E71" s="181"/>
      <c r="F71" s="181"/>
      <c r="G71" s="28"/>
      <c r="H71" s="181"/>
      <c r="I71" s="240"/>
      <c r="J71" s="240"/>
      <c r="K71" s="181"/>
      <c r="L71" s="181"/>
      <c r="M71" s="28"/>
      <c r="N71" s="181"/>
      <c r="O71" s="214"/>
      <c r="P71" s="214"/>
      <c r="Q71" s="214"/>
    </row>
    <row r="72" spans="2:17" x14ac:dyDescent="0.2">
      <c r="B72" s="181"/>
      <c r="C72" s="240"/>
      <c r="D72" s="240"/>
      <c r="E72" s="181"/>
      <c r="F72" s="181"/>
      <c r="G72" s="28"/>
      <c r="H72" s="181"/>
      <c r="I72" s="240"/>
      <c r="J72" s="240"/>
      <c r="K72" s="181"/>
      <c r="L72" s="181"/>
      <c r="M72" s="28"/>
      <c r="N72" s="181"/>
      <c r="O72" s="214"/>
      <c r="P72" s="214"/>
      <c r="Q72" s="214"/>
    </row>
    <row r="73" spans="2:17" x14ac:dyDescent="0.2">
      <c r="B73" s="181"/>
      <c r="C73" s="240"/>
      <c r="D73" s="240"/>
      <c r="E73" s="181"/>
      <c r="F73" s="181"/>
      <c r="G73" s="28"/>
      <c r="H73" s="181"/>
      <c r="I73" s="240"/>
      <c r="J73" s="240"/>
      <c r="K73" s="181"/>
      <c r="L73" s="181"/>
      <c r="M73" s="28"/>
      <c r="N73" s="181"/>
      <c r="O73" s="214"/>
      <c r="P73" s="214"/>
      <c r="Q73" s="214"/>
    </row>
    <row r="74" spans="2:17" x14ac:dyDescent="0.2">
      <c r="B74" s="181"/>
      <c r="C74" s="240"/>
      <c r="D74" s="240"/>
      <c r="E74" s="181"/>
      <c r="F74" s="181"/>
      <c r="G74" s="28"/>
      <c r="H74" s="181"/>
      <c r="I74" s="240"/>
      <c r="J74" s="240"/>
      <c r="K74" s="181"/>
      <c r="L74" s="181"/>
      <c r="M74" s="28"/>
      <c r="N74" s="181"/>
      <c r="O74" s="214"/>
      <c r="P74" s="214"/>
      <c r="Q74" s="214"/>
    </row>
    <row r="75" spans="2:17" x14ac:dyDescent="0.2">
      <c r="B75" s="181"/>
      <c r="C75" s="240"/>
      <c r="D75" s="240"/>
      <c r="E75" s="181"/>
      <c r="F75" s="181"/>
      <c r="G75" s="28"/>
      <c r="H75" s="181"/>
      <c r="I75" s="240"/>
      <c r="J75" s="240"/>
      <c r="K75" s="181"/>
      <c r="L75" s="181"/>
      <c r="M75" s="28"/>
      <c r="N75" s="181"/>
      <c r="O75" s="214"/>
      <c r="P75" s="214"/>
      <c r="Q75" s="214"/>
    </row>
    <row r="76" spans="2:17" x14ac:dyDescent="0.2">
      <c r="B76" s="181"/>
      <c r="C76" s="240"/>
      <c r="D76" s="240"/>
      <c r="E76" s="181"/>
      <c r="F76" s="181"/>
      <c r="G76" s="28"/>
      <c r="H76" s="181"/>
      <c r="I76" s="240"/>
      <c r="J76" s="240"/>
      <c r="K76" s="181"/>
      <c r="L76" s="181"/>
      <c r="M76" s="28"/>
      <c r="N76" s="181"/>
      <c r="O76" s="214"/>
      <c r="P76" s="214"/>
      <c r="Q76" s="214"/>
    </row>
    <row r="77" spans="2:17" x14ac:dyDescent="0.2">
      <c r="B77" s="181"/>
      <c r="C77" s="240"/>
      <c r="D77" s="240"/>
      <c r="E77" s="181"/>
      <c r="F77" s="181"/>
      <c r="G77" s="28"/>
      <c r="H77" s="181"/>
      <c r="I77" s="240"/>
      <c r="J77" s="240"/>
      <c r="K77" s="181"/>
      <c r="L77" s="181"/>
      <c r="M77" s="28"/>
      <c r="N77" s="181"/>
      <c r="O77" s="214"/>
      <c r="P77" s="214"/>
      <c r="Q77" s="214"/>
    </row>
    <row r="78" spans="2:17" x14ac:dyDescent="0.2">
      <c r="B78" s="181"/>
      <c r="C78" s="240"/>
      <c r="D78" s="240"/>
      <c r="E78" s="181"/>
      <c r="F78" s="181"/>
      <c r="G78" s="28"/>
      <c r="H78" s="181"/>
      <c r="I78" s="240"/>
      <c r="J78" s="240"/>
      <c r="K78" s="181"/>
      <c r="L78" s="181"/>
      <c r="M78" s="28"/>
      <c r="N78" s="181"/>
      <c r="O78" s="214"/>
      <c r="P78" s="214"/>
      <c r="Q78" s="214"/>
    </row>
    <row r="79" spans="2:17" x14ac:dyDescent="0.2">
      <c r="B79" s="181"/>
      <c r="C79" s="240"/>
      <c r="D79" s="240"/>
      <c r="E79" s="181"/>
      <c r="F79" s="181"/>
      <c r="G79" s="28"/>
      <c r="H79" s="181"/>
      <c r="I79" s="240"/>
      <c r="J79" s="240"/>
      <c r="K79" s="181"/>
      <c r="L79" s="181"/>
      <c r="M79" s="28"/>
      <c r="N79" s="181"/>
      <c r="O79" s="214"/>
      <c r="P79" s="214"/>
      <c r="Q79" s="214"/>
    </row>
    <row r="80" spans="2:17" x14ac:dyDescent="0.2">
      <c r="B80" s="181"/>
      <c r="C80" s="240"/>
      <c r="D80" s="240"/>
      <c r="E80" s="181"/>
      <c r="F80" s="181"/>
      <c r="G80" s="28"/>
      <c r="H80" s="181"/>
      <c r="I80" s="240"/>
      <c r="J80" s="240"/>
      <c r="K80" s="181"/>
      <c r="L80" s="181"/>
      <c r="M80" s="28"/>
      <c r="N80" s="181"/>
      <c r="O80" s="214"/>
      <c r="P80" s="214"/>
      <c r="Q80" s="214"/>
    </row>
    <row r="81" spans="2:17" x14ac:dyDescent="0.2">
      <c r="B81" s="181"/>
      <c r="C81" s="240"/>
      <c r="D81" s="240"/>
      <c r="E81" s="181"/>
      <c r="F81" s="181"/>
      <c r="G81" s="28"/>
      <c r="H81" s="181"/>
      <c r="I81" s="240"/>
      <c r="J81" s="240"/>
      <c r="K81" s="181"/>
      <c r="L81" s="181"/>
      <c r="M81" s="28"/>
      <c r="N81" s="181"/>
      <c r="O81" s="214"/>
      <c r="P81" s="214"/>
      <c r="Q81" s="214"/>
    </row>
    <row r="82" spans="2:17" x14ac:dyDescent="0.2">
      <c r="B82" s="181"/>
      <c r="C82" s="240"/>
      <c r="D82" s="240"/>
      <c r="E82" s="181"/>
      <c r="F82" s="181"/>
      <c r="G82" s="28"/>
      <c r="H82" s="181"/>
      <c r="I82" s="240"/>
      <c r="J82" s="240"/>
      <c r="K82" s="181"/>
      <c r="L82" s="181"/>
      <c r="M82" s="28"/>
      <c r="N82" s="181"/>
      <c r="O82" s="214"/>
      <c r="P82" s="214"/>
      <c r="Q82" s="214"/>
    </row>
    <row r="83" spans="2:17" x14ac:dyDescent="0.2">
      <c r="B83" s="181"/>
      <c r="C83" s="240"/>
      <c r="D83" s="240"/>
      <c r="E83" s="181"/>
      <c r="F83" s="181"/>
      <c r="G83" s="28"/>
      <c r="H83" s="181"/>
      <c r="I83" s="240"/>
      <c r="J83" s="240"/>
      <c r="K83" s="181"/>
      <c r="L83" s="181"/>
      <c r="M83" s="28"/>
      <c r="N83" s="181"/>
      <c r="O83" s="214"/>
      <c r="P83" s="214"/>
      <c r="Q83" s="214"/>
    </row>
    <row r="84" spans="2:17" x14ac:dyDescent="0.2">
      <c r="B84" s="181"/>
      <c r="C84" s="240"/>
      <c r="D84" s="240"/>
      <c r="E84" s="181"/>
      <c r="F84" s="181"/>
      <c r="G84" s="28"/>
      <c r="H84" s="181"/>
      <c r="I84" s="240"/>
      <c r="J84" s="240"/>
      <c r="K84" s="181"/>
      <c r="L84" s="181"/>
      <c r="M84" s="28"/>
      <c r="N84" s="181"/>
      <c r="O84" s="214"/>
      <c r="P84" s="214"/>
      <c r="Q84" s="214"/>
    </row>
    <row r="85" spans="2:17" x14ac:dyDescent="0.2">
      <c r="B85" s="181"/>
      <c r="C85" s="240"/>
      <c r="D85" s="240"/>
      <c r="E85" s="181"/>
      <c r="F85" s="181"/>
      <c r="G85" s="28"/>
      <c r="H85" s="181"/>
      <c r="I85" s="240"/>
      <c r="J85" s="240"/>
      <c r="K85" s="181"/>
      <c r="L85" s="181"/>
      <c r="M85" s="28"/>
      <c r="N85" s="181"/>
      <c r="O85" s="214"/>
      <c r="P85" s="214"/>
      <c r="Q85" s="214"/>
    </row>
    <row r="86" spans="2:17" x14ac:dyDescent="0.2">
      <c r="B86" s="181"/>
      <c r="C86" s="240"/>
      <c r="D86" s="240"/>
      <c r="E86" s="181"/>
      <c r="F86" s="181"/>
      <c r="G86" s="28"/>
      <c r="H86" s="181"/>
      <c r="I86" s="240"/>
      <c r="J86" s="240"/>
      <c r="K86" s="181"/>
      <c r="L86" s="181"/>
      <c r="M86" s="28"/>
      <c r="N86" s="181"/>
      <c r="O86" s="214"/>
      <c r="P86" s="214"/>
      <c r="Q86" s="214"/>
    </row>
    <row r="87" spans="2:17" x14ac:dyDescent="0.2">
      <c r="B87" s="181"/>
      <c r="C87" s="240"/>
      <c r="D87" s="240"/>
      <c r="E87" s="181"/>
      <c r="F87" s="181"/>
      <c r="G87" s="28"/>
      <c r="H87" s="181"/>
      <c r="I87" s="240"/>
      <c r="J87" s="240"/>
      <c r="K87" s="181"/>
      <c r="L87" s="181"/>
      <c r="M87" s="28"/>
      <c r="N87" s="181"/>
      <c r="O87" s="214"/>
      <c r="P87" s="214"/>
      <c r="Q87" s="214"/>
    </row>
    <row r="88" spans="2:17" x14ac:dyDescent="0.2">
      <c r="B88" s="181"/>
      <c r="C88" s="240"/>
      <c r="D88" s="240"/>
      <c r="E88" s="181"/>
      <c r="F88" s="181"/>
      <c r="G88" s="28"/>
      <c r="H88" s="181"/>
      <c r="I88" s="240"/>
      <c r="J88" s="240"/>
      <c r="K88" s="181"/>
      <c r="L88" s="181"/>
      <c r="M88" s="28"/>
      <c r="N88" s="181"/>
      <c r="O88" s="214"/>
      <c r="P88" s="214"/>
      <c r="Q88" s="214"/>
    </row>
    <row r="89" spans="2:17" x14ac:dyDescent="0.2">
      <c r="B89" s="181"/>
      <c r="C89" s="240"/>
      <c r="D89" s="240"/>
      <c r="E89" s="181"/>
      <c r="F89" s="181"/>
      <c r="G89" s="28"/>
      <c r="H89" s="181"/>
      <c r="I89" s="240"/>
      <c r="J89" s="240"/>
      <c r="K89" s="181"/>
      <c r="L89" s="181"/>
      <c r="M89" s="28"/>
      <c r="N89" s="181"/>
      <c r="O89" s="214"/>
      <c r="P89" s="214"/>
      <c r="Q89" s="214"/>
    </row>
    <row r="90" spans="2:17" x14ac:dyDescent="0.2">
      <c r="B90" s="181"/>
      <c r="C90" s="240"/>
      <c r="D90" s="240"/>
      <c r="E90" s="181"/>
      <c r="F90" s="181"/>
      <c r="G90" s="28"/>
      <c r="H90" s="181"/>
      <c r="I90" s="240"/>
      <c r="J90" s="240"/>
      <c r="K90" s="181"/>
      <c r="L90" s="181"/>
      <c r="M90" s="28"/>
      <c r="N90" s="181"/>
      <c r="O90" s="214"/>
      <c r="P90" s="214"/>
      <c r="Q90" s="214"/>
    </row>
    <row r="91" spans="2:17" x14ac:dyDescent="0.2">
      <c r="B91" s="181"/>
      <c r="C91" s="240"/>
      <c r="D91" s="240"/>
      <c r="E91" s="181"/>
      <c r="F91" s="181"/>
      <c r="G91" s="28"/>
      <c r="H91" s="181"/>
      <c r="I91" s="240"/>
      <c r="J91" s="240"/>
      <c r="K91" s="181"/>
      <c r="L91" s="181"/>
      <c r="M91" s="28"/>
      <c r="N91" s="181"/>
      <c r="O91" s="214"/>
      <c r="P91" s="214"/>
      <c r="Q91" s="214"/>
    </row>
    <row r="92" spans="2:17" x14ac:dyDescent="0.2">
      <c r="B92" s="181"/>
      <c r="C92" s="240"/>
      <c r="D92" s="240"/>
      <c r="E92" s="181"/>
      <c r="F92" s="181"/>
      <c r="G92" s="28"/>
      <c r="H92" s="181"/>
      <c r="I92" s="240"/>
      <c r="J92" s="240"/>
      <c r="K92" s="181"/>
      <c r="L92" s="181"/>
      <c r="M92" s="28"/>
      <c r="N92" s="181"/>
      <c r="O92" s="214"/>
      <c r="P92" s="214"/>
      <c r="Q92" s="214"/>
    </row>
    <row r="93" spans="2:17" x14ac:dyDescent="0.2">
      <c r="B93" s="181"/>
      <c r="C93" s="240"/>
      <c r="D93" s="240"/>
      <c r="E93" s="181"/>
      <c r="F93" s="181"/>
      <c r="G93" s="28"/>
      <c r="H93" s="181"/>
      <c r="I93" s="240"/>
      <c r="J93" s="240"/>
      <c r="K93" s="181"/>
      <c r="L93" s="181"/>
      <c r="M93" s="28"/>
      <c r="N93" s="181"/>
      <c r="O93" s="214"/>
      <c r="P93" s="214"/>
      <c r="Q93" s="214"/>
    </row>
    <row r="94" spans="2:17" x14ac:dyDescent="0.2">
      <c r="B94" s="181"/>
      <c r="C94" s="240"/>
      <c r="D94" s="240"/>
      <c r="E94" s="181"/>
      <c r="F94" s="181"/>
      <c r="G94" s="28"/>
      <c r="H94" s="181"/>
      <c r="I94" s="240"/>
      <c r="J94" s="240"/>
      <c r="K94" s="181"/>
      <c r="L94" s="181"/>
      <c r="M94" s="28"/>
      <c r="N94" s="181"/>
      <c r="O94" s="214"/>
      <c r="P94" s="214"/>
      <c r="Q94" s="214"/>
    </row>
    <row r="95" spans="2:17" x14ac:dyDescent="0.2">
      <c r="B95" s="181"/>
      <c r="C95" s="240"/>
      <c r="D95" s="240"/>
      <c r="E95" s="181"/>
      <c r="F95" s="181"/>
      <c r="G95" s="28"/>
      <c r="H95" s="181"/>
      <c r="I95" s="240"/>
      <c r="J95" s="240"/>
      <c r="K95" s="181"/>
      <c r="L95" s="181"/>
      <c r="M95" s="28"/>
      <c r="N95" s="181"/>
      <c r="O95" s="214"/>
      <c r="P95" s="214"/>
      <c r="Q95" s="214"/>
    </row>
    <row r="96" spans="2:17" x14ac:dyDescent="0.2">
      <c r="B96" s="181"/>
      <c r="C96" s="240"/>
      <c r="D96" s="240"/>
      <c r="E96" s="181"/>
      <c r="F96" s="181"/>
      <c r="G96" s="28"/>
      <c r="H96" s="181"/>
      <c r="I96" s="240"/>
      <c r="J96" s="240"/>
      <c r="K96" s="181"/>
      <c r="L96" s="181"/>
      <c r="M96" s="28"/>
      <c r="N96" s="181"/>
      <c r="O96" s="214"/>
      <c r="P96" s="214"/>
      <c r="Q96" s="214"/>
    </row>
    <row r="97" spans="2:17" x14ac:dyDescent="0.2">
      <c r="B97" s="181"/>
      <c r="C97" s="240"/>
      <c r="D97" s="240"/>
      <c r="E97" s="181"/>
      <c r="F97" s="181"/>
      <c r="G97" s="28"/>
      <c r="H97" s="181"/>
      <c r="I97" s="240"/>
      <c r="J97" s="240"/>
      <c r="K97" s="181"/>
      <c r="L97" s="181"/>
      <c r="M97" s="28"/>
      <c r="N97" s="181"/>
      <c r="O97" s="214"/>
      <c r="P97" s="214"/>
      <c r="Q97" s="214"/>
    </row>
    <row r="98" spans="2:17" x14ac:dyDescent="0.2">
      <c r="B98" s="181"/>
      <c r="C98" s="240"/>
      <c r="D98" s="240"/>
      <c r="E98" s="181"/>
      <c r="F98" s="181"/>
      <c r="G98" s="28"/>
      <c r="H98" s="181"/>
      <c r="I98" s="240"/>
      <c r="J98" s="240"/>
      <c r="K98" s="181"/>
      <c r="L98" s="181"/>
      <c r="M98" s="28"/>
      <c r="N98" s="181"/>
      <c r="O98" s="214"/>
      <c r="P98" s="214"/>
      <c r="Q98" s="214"/>
    </row>
    <row r="99" spans="2:17" x14ac:dyDescent="0.2">
      <c r="B99" s="181"/>
      <c r="C99" s="240"/>
      <c r="D99" s="240"/>
      <c r="E99" s="181"/>
      <c r="F99" s="181"/>
      <c r="G99" s="28"/>
      <c r="H99" s="181"/>
      <c r="I99" s="240"/>
      <c r="J99" s="240"/>
      <c r="K99" s="181"/>
      <c r="L99" s="181"/>
      <c r="M99" s="28"/>
      <c r="N99" s="181"/>
      <c r="O99" s="214"/>
      <c r="P99" s="214"/>
      <c r="Q99" s="214"/>
    </row>
    <row r="100" spans="2:17" x14ac:dyDescent="0.2">
      <c r="B100" s="181"/>
      <c r="C100" s="240"/>
      <c r="D100" s="240"/>
      <c r="E100" s="181"/>
      <c r="F100" s="181"/>
      <c r="G100" s="28"/>
      <c r="H100" s="181"/>
      <c r="I100" s="240"/>
      <c r="J100" s="240"/>
      <c r="K100" s="181"/>
      <c r="L100" s="181"/>
      <c r="M100" s="28"/>
      <c r="N100" s="181"/>
      <c r="O100" s="214"/>
      <c r="P100" s="214"/>
      <c r="Q100" s="214"/>
    </row>
    <row r="101" spans="2:17" x14ac:dyDescent="0.2">
      <c r="B101" s="181"/>
      <c r="C101" s="240"/>
      <c r="D101" s="240"/>
      <c r="E101" s="181"/>
      <c r="F101" s="181"/>
      <c r="G101" s="28"/>
      <c r="H101" s="181"/>
      <c r="I101" s="240"/>
      <c r="J101" s="240"/>
      <c r="K101" s="181"/>
      <c r="L101" s="181"/>
      <c r="M101" s="28"/>
      <c r="N101" s="181"/>
      <c r="O101" s="214"/>
      <c r="P101" s="214"/>
      <c r="Q101" s="214"/>
    </row>
    <row r="102" spans="2:17" x14ac:dyDescent="0.2">
      <c r="B102" s="181"/>
      <c r="C102" s="240"/>
      <c r="D102" s="240"/>
      <c r="E102" s="181"/>
      <c r="F102" s="181"/>
      <c r="G102" s="28"/>
      <c r="H102" s="181"/>
      <c r="I102" s="240"/>
      <c r="J102" s="240"/>
      <c r="K102" s="181"/>
      <c r="L102" s="181"/>
      <c r="M102" s="28"/>
      <c r="N102" s="181"/>
      <c r="O102" s="214"/>
      <c r="P102" s="214"/>
      <c r="Q102" s="214"/>
    </row>
    <row r="103" spans="2:17" x14ac:dyDescent="0.2">
      <c r="B103" s="181"/>
      <c r="C103" s="240"/>
      <c r="D103" s="240"/>
      <c r="E103" s="181"/>
      <c r="F103" s="181"/>
      <c r="G103" s="28"/>
      <c r="H103" s="181"/>
      <c r="I103" s="240"/>
      <c r="J103" s="240"/>
      <c r="K103" s="181"/>
      <c r="L103" s="181"/>
      <c r="M103" s="28"/>
      <c r="N103" s="181"/>
      <c r="O103" s="214"/>
      <c r="P103" s="214"/>
      <c r="Q103" s="214"/>
    </row>
    <row r="104" spans="2:17" x14ac:dyDescent="0.2">
      <c r="B104" s="181"/>
      <c r="C104" s="240"/>
      <c r="D104" s="240"/>
      <c r="E104" s="181"/>
      <c r="F104" s="181"/>
      <c r="G104" s="28"/>
      <c r="H104" s="181"/>
      <c r="I104" s="240"/>
      <c r="J104" s="240"/>
      <c r="K104" s="181"/>
      <c r="L104" s="181"/>
      <c r="M104" s="28"/>
      <c r="N104" s="181"/>
      <c r="O104" s="214"/>
      <c r="P104" s="214"/>
      <c r="Q104" s="214"/>
    </row>
    <row r="105" spans="2:17" x14ac:dyDescent="0.2">
      <c r="B105" s="181"/>
      <c r="C105" s="240"/>
      <c r="D105" s="240"/>
      <c r="E105" s="181"/>
      <c r="F105" s="181"/>
      <c r="G105" s="28"/>
      <c r="H105" s="181"/>
      <c r="I105" s="240"/>
      <c r="J105" s="240"/>
      <c r="K105" s="181"/>
      <c r="L105" s="181"/>
      <c r="M105" s="28"/>
      <c r="N105" s="181"/>
      <c r="O105" s="214"/>
      <c r="P105" s="214"/>
      <c r="Q105" s="214"/>
    </row>
    <row r="106" spans="2:17" x14ac:dyDescent="0.2">
      <c r="B106" s="181"/>
      <c r="C106" s="240"/>
      <c r="D106" s="240"/>
      <c r="E106" s="181"/>
      <c r="F106" s="181"/>
      <c r="G106" s="28"/>
      <c r="H106" s="181"/>
      <c r="I106" s="240"/>
      <c r="J106" s="240"/>
      <c r="K106" s="181"/>
      <c r="L106" s="181"/>
      <c r="M106" s="28"/>
      <c r="N106" s="181"/>
      <c r="O106" s="214"/>
      <c r="P106" s="214"/>
      <c r="Q106" s="214"/>
    </row>
    <row r="107" spans="2:17" x14ac:dyDescent="0.2">
      <c r="B107" s="181"/>
      <c r="C107" s="240"/>
      <c r="D107" s="240"/>
      <c r="E107" s="181"/>
      <c r="F107" s="181"/>
      <c r="G107" s="28"/>
      <c r="H107" s="181"/>
      <c r="I107" s="240"/>
      <c r="J107" s="240"/>
      <c r="K107" s="181"/>
      <c r="L107" s="181"/>
      <c r="M107" s="28"/>
      <c r="N107" s="181"/>
      <c r="O107" s="214"/>
      <c r="P107" s="214"/>
      <c r="Q107" s="214"/>
    </row>
    <row r="108" spans="2:17" x14ac:dyDescent="0.2">
      <c r="B108" s="181"/>
      <c r="C108" s="240"/>
      <c r="D108" s="240"/>
      <c r="E108" s="181"/>
      <c r="F108" s="181"/>
      <c r="G108" s="28"/>
      <c r="H108" s="181"/>
      <c r="I108" s="240"/>
      <c r="J108" s="240"/>
      <c r="K108" s="181"/>
      <c r="L108" s="181"/>
      <c r="M108" s="28"/>
      <c r="N108" s="181"/>
      <c r="O108" s="214"/>
      <c r="P108" s="214"/>
      <c r="Q108" s="214"/>
    </row>
    <row r="109" spans="2:17" x14ac:dyDescent="0.2">
      <c r="B109" s="181"/>
      <c r="C109" s="240"/>
      <c r="D109" s="240"/>
      <c r="E109" s="181"/>
      <c r="F109" s="181"/>
      <c r="G109" s="28"/>
      <c r="H109" s="181"/>
      <c r="I109" s="240"/>
      <c r="J109" s="240"/>
      <c r="K109" s="181"/>
      <c r="L109" s="181"/>
      <c r="M109" s="28"/>
      <c r="N109" s="181"/>
      <c r="O109" s="214"/>
      <c r="P109" s="214"/>
      <c r="Q109" s="214"/>
    </row>
    <row r="110" spans="2:17" x14ac:dyDescent="0.2">
      <c r="B110" s="181"/>
      <c r="C110" s="240"/>
      <c r="D110" s="240"/>
      <c r="E110" s="181"/>
      <c r="F110" s="181"/>
      <c r="G110" s="28"/>
      <c r="H110" s="181"/>
      <c r="I110" s="240"/>
      <c r="J110" s="240"/>
      <c r="K110" s="181"/>
      <c r="L110" s="181"/>
      <c r="M110" s="28"/>
      <c r="N110" s="181"/>
      <c r="O110" s="214"/>
      <c r="P110" s="214"/>
      <c r="Q110" s="214"/>
    </row>
    <row r="111" spans="2:17" x14ac:dyDescent="0.2">
      <c r="B111" s="181"/>
      <c r="C111" s="240"/>
      <c r="D111" s="240"/>
      <c r="E111" s="181"/>
      <c r="F111" s="181"/>
      <c r="G111" s="28"/>
      <c r="H111" s="181"/>
      <c r="I111" s="240"/>
      <c r="J111" s="240"/>
      <c r="K111" s="181"/>
      <c r="L111" s="181"/>
      <c r="M111" s="28"/>
      <c r="N111" s="181"/>
      <c r="O111" s="214"/>
      <c r="P111" s="214"/>
      <c r="Q111" s="214"/>
    </row>
    <row r="112" spans="2:17" x14ac:dyDescent="0.2">
      <c r="B112" s="181"/>
      <c r="C112" s="240"/>
      <c r="D112" s="240"/>
      <c r="E112" s="181"/>
      <c r="F112" s="181"/>
      <c r="G112" s="28"/>
      <c r="H112" s="181"/>
      <c r="I112" s="240"/>
      <c r="J112" s="240"/>
      <c r="K112" s="181"/>
      <c r="L112" s="181"/>
      <c r="M112" s="28"/>
      <c r="N112" s="181"/>
      <c r="O112" s="214"/>
      <c r="P112" s="214"/>
      <c r="Q112" s="214"/>
    </row>
    <row r="113" spans="2:17" x14ac:dyDescent="0.2">
      <c r="B113" s="181"/>
      <c r="C113" s="240"/>
      <c r="D113" s="240"/>
      <c r="E113" s="181"/>
      <c r="F113" s="181"/>
      <c r="G113" s="28"/>
      <c r="H113" s="181"/>
      <c r="I113" s="240"/>
      <c r="J113" s="240"/>
      <c r="K113" s="181"/>
      <c r="L113" s="181"/>
      <c r="M113" s="28"/>
      <c r="N113" s="181"/>
      <c r="O113" s="214"/>
      <c r="P113" s="214"/>
      <c r="Q113" s="214"/>
    </row>
    <row r="114" spans="2:17" x14ac:dyDescent="0.2">
      <c r="B114" s="181"/>
      <c r="C114" s="240"/>
      <c r="D114" s="240"/>
      <c r="E114" s="181"/>
      <c r="F114" s="181"/>
      <c r="G114" s="28"/>
      <c r="H114" s="181"/>
      <c r="I114" s="240"/>
      <c r="J114" s="240"/>
      <c r="K114" s="181"/>
      <c r="L114" s="181"/>
      <c r="M114" s="28"/>
      <c r="N114" s="181"/>
      <c r="O114" s="214"/>
      <c r="P114" s="214"/>
      <c r="Q114" s="214"/>
    </row>
    <row r="115" spans="2:17" x14ac:dyDescent="0.2">
      <c r="B115" s="181"/>
      <c r="C115" s="240"/>
      <c r="D115" s="240"/>
      <c r="E115" s="181"/>
      <c r="F115" s="181"/>
      <c r="G115" s="28"/>
      <c r="H115" s="181"/>
      <c r="I115" s="240"/>
      <c r="J115" s="240"/>
      <c r="K115" s="181"/>
      <c r="L115" s="181"/>
      <c r="M115" s="28"/>
      <c r="N115" s="181"/>
      <c r="O115" s="214"/>
      <c r="P115" s="214"/>
      <c r="Q115" s="214"/>
    </row>
    <row r="116" spans="2:17" x14ac:dyDescent="0.2">
      <c r="B116" s="181"/>
      <c r="C116" s="240"/>
      <c r="D116" s="240"/>
      <c r="E116" s="181"/>
      <c r="F116" s="181"/>
      <c r="G116" s="28"/>
      <c r="H116" s="181"/>
      <c r="I116" s="240"/>
      <c r="J116" s="240"/>
      <c r="K116" s="181"/>
      <c r="L116" s="181"/>
      <c r="M116" s="28"/>
      <c r="N116" s="181"/>
      <c r="O116" s="214"/>
      <c r="P116" s="214"/>
      <c r="Q116" s="214"/>
    </row>
    <row r="117" spans="2:17" x14ac:dyDescent="0.2">
      <c r="B117" s="181"/>
      <c r="C117" s="240"/>
      <c r="D117" s="240"/>
      <c r="E117" s="181"/>
      <c r="F117" s="181"/>
      <c r="G117" s="28"/>
      <c r="H117" s="181"/>
      <c r="I117" s="240"/>
      <c r="J117" s="240"/>
      <c r="K117" s="181"/>
      <c r="L117" s="181"/>
      <c r="M117" s="28"/>
      <c r="N117" s="181"/>
      <c r="O117" s="214"/>
      <c r="P117" s="214"/>
      <c r="Q117" s="214"/>
    </row>
    <row r="118" spans="2:17" x14ac:dyDescent="0.2">
      <c r="B118" s="181"/>
      <c r="C118" s="240"/>
      <c r="D118" s="240"/>
      <c r="E118" s="181"/>
      <c r="F118" s="181"/>
      <c r="G118" s="28"/>
      <c r="H118" s="181"/>
      <c r="I118" s="240"/>
      <c r="J118" s="240"/>
      <c r="K118" s="181"/>
      <c r="L118" s="181"/>
      <c r="M118" s="28"/>
      <c r="N118" s="181"/>
      <c r="O118" s="214"/>
      <c r="P118" s="214"/>
      <c r="Q118" s="214"/>
    </row>
    <row r="119" spans="2:17" x14ac:dyDescent="0.2">
      <c r="B119" s="181"/>
      <c r="C119" s="240"/>
      <c r="D119" s="240"/>
      <c r="E119" s="181"/>
      <c r="F119" s="181"/>
      <c r="G119" s="28"/>
      <c r="H119" s="181"/>
      <c r="I119" s="240"/>
      <c r="J119" s="240"/>
      <c r="K119" s="181"/>
      <c r="L119" s="181"/>
      <c r="M119" s="28"/>
      <c r="N119" s="181"/>
      <c r="O119" s="214"/>
      <c r="P119" s="214"/>
      <c r="Q119" s="214"/>
    </row>
    <row r="120" spans="2:17" x14ac:dyDescent="0.2">
      <c r="B120" s="181"/>
      <c r="C120" s="240"/>
      <c r="D120" s="240"/>
      <c r="E120" s="181"/>
      <c r="F120" s="181"/>
      <c r="G120" s="28"/>
      <c r="H120" s="181"/>
      <c r="I120" s="240"/>
      <c r="J120" s="240"/>
      <c r="K120" s="181"/>
      <c r="L120" s="181"/>
      <c r="M120" s="28"/>
      <c r="N120" s="181"/>
      <c r="O120" s="214"/>
      <c r="P120" s="214"/>
      <c r="Q120" s="214"/>
    </row>
    <row r="121" spans="2:17" x14ac:dyDescent="0.2">
      <c r="B121" s="181"/>
      <c r="C121" s="240"/>
      <c r="D121" s="240"/>
      <c r="E121" s="181"/>
      <c r="F121" s="181"/>
      <c r="G121" s="28"/>
      <c r="H121" s="181"/>
      <c r="I121" s="240"/>
      <c r="J121" s="240"/>
      <c r="K121" s="181"/>
      <c r="L121" s="181"/>
      <c r="M121" s="28"/>
      <c r="N121" s="181"/>
      <c r="O121" s="214"/>
      <c r="P121" s="214"/>
      <c r="Q121" s="214"/>
    </row>
    <row r="122" spans="2:17" x14ac:dyDescent="0.2">
      <c r="B122" s="181"/>
      <c r="C122" s="240"/>
      <c r="D122" s="240"/>
      <c r="E122" s="181"/>
      <c r="F122" s="181"/>
      <c r="G122" s="28"/>
      <c r="H122" s="181"/>
      <c r="I122" s="240"/>
      <c r="J122" s="240"/>
      <c r="K122" s="181"/>
      <c r="L122" s="181"/>
      <c r="M122" s="28"/>
      <c r="N122" s="181"/>
      <c r="O122" s="214"/>
      <c r="P122" s="214"/>
      <c r="Q122" s="214"/>
    </row>
    <row r="123" spans="2:17" x14ac:dyDescent="0.2">
      <c r="B123" s="181"/>
      <c r="C123" s="240"/>
      <c r="D123" s="240"/>
      <c r="E123" s="181"/>
      <c r="F123" s="181"/>
      <c r="G123" s="28"/>
      <c r="H123" s="181"/>
      <c r="I123" s="240"/>
      <c r="J123" s="240"/>
      <c r="K123" s="181"/>
      <c r="L123" s="181"/>
      <c r="M123" s="28"/>
      <c r="N123" s="181"/>
      <c r="O123" s="214"/>
      <c r="P123" s="214"/>
      <c r="Q123" s="214"/>
    </row>
    <row r="124" spans="2:17" x14ac:dyDescent="0.2">
      <c r="B124" s="181"/>
      <c r="C124" s="240"/>
      <c r="D124" s="240"/>
      <c r="E124" s="181"/>
      <c r="F124" s="181"/>
      <c r="G124" s="28"/>
      <c r="H124" s="181"/>
      <c r="I124" s="240"/>
      <c r="J124" s="240"/>
      <c r="K124" s="181"/>
      <c r="L124" s="181"/>
      <c r="M124" s="28"/>
      <c r="N124" s="181"/>
      <c r="O124" s="214"/>
      <c r="P124" s="214"/>
      <c r="Q124" s="214"/>
    </row>
    <row r="125" spans="2:17" x14ac:dyDescent="0.2">
      <c r="B125" s="181"/>
      <c r="C125" s="240"/>
      <c r="D125" s="240"/>
      <c r="E125" s="181"/>
      <c r="F125" s="181"/>
      <c r="G125" s="28"/>
      <c r="H125" s="181"/>
      <c r="I125" s="240"/>
      <c r="J125" s="240"/>
      <c r="K125" s="181"/>
      <c r="L125" s="181"/>
      <c r="M125" s="28"/>
      <c r="N125" s="181"/>
      <c r="O125" s="214"/>
      <c r="P125" s="214"/>
      <c r="Q125" s="214"/>
    </row>
    <row r="126" spans="2:17" x14ac:dyDescent="0.2">
      <c r="B126" s="181"/>
      <c r="C126" s="240"/>
      <c r="D126" s="240"/>
      <c r="E126" s="181"/>
      <c r="F126" s="181"/>
      <c r="G126" s="28"/>
      <c r="H126" s="181"/>
      <c r="I126" s="240"/>
      <c r="J126" s="240"/>
      <c r="K126" s="181"/>
      <c r="L126" s="181"/>
      <c r="M126" s="28"/>
      <c r="N126" s="181"/>
      <c r="O126" s="214"/>
      <c r="P126" s="214"/>
      <c r="Q126" s="214"/>
    </row>
    <row r="127" spans="2:17" x14ac:dyDescent="0.2">
      <c r="B127" s="181"/>
      <c r="C127" s="240"/>
      <c r="D127" s="240"/>
      <c r="E127" s="181"/>
      <c r="F127" s="181"/>
      <c r="G127" s="28"/>
      <c r="H127" s="181"/>
      <c r="I127" s="240"/>
      <c r="J127" s="240"/>
      <c r="K127" s="181"/>
      <c r="L127" s="181"/>
      <c r="M127" s="28"/>
      <c r="N127" s="181"/>
      <c r="O127" s="214"/>
      <c r="P127" s="214"/>
      <c r="Q127" s="214"/>
    </row>
    <row r="128" spans="2:17" x14ac:dyDescent="0.2">
      <c r="B128" s="181"/>
      <c r="C128" s="240"/>
      <c r="D128" s="240"/>
      <c r="E128" s="181"/>
      <c r="F128" s="181"/>
      <c r="G128" s="28"/>
      <c r="H128" s="181"/>
      <c r="I128" s="240"/>
      <c r="J128" s="240"/>
      <c r="K128" s="181"/>
      <c r="L128" s="181"/>
      <c r="M128" s="28"/>
      <c r="N128" s="181"/>
      <c r="O128" s="214"/>
      <c r="P128" s="214"/>
      <c r="Q128" s="214"/>
    </row>
    <row r="129" spans="2:17" x14ac:dyDescent="0.2">
      <c r="B129" s="181"/>
      <c r="C129" s="240"/>
      <c r="D129" s="240"/>
      <c r="E129" s="181"/>
      <c r="F129" s="181"/>
      <c r="G129" s="28"/>
      <c r="H129" s="181"/>
      <c r="I129" s="240"/>
      <c r="J129" s="240"/>
      <c r="K129" s="181"/>
      <c r="L129" s="181"/>
      <c r="M129" s="28"/>
      <c r="N129" s="181"/>
      <c r="O129" s="214"/>
      <c r="P129" s="214"/>
      <c r="Q129" s="214"/>
    </row>
    <row r="130" spans="2:17" x14ac:dyDescent="0.2">
      <c r="B130" s="181"/>
      <c r="C130" s="240"/>
      <c r="D130" s="240"/>
      <c r="E130" s="181"/>
      <c r="F130" s="181"/>
      <c r="G130" s="28"/>
      <c r="H130" s="181"/>
      <c r="I130" s="240"/>
      <c r="J130" s="240"/>
      <c r="K130" s="181"/>
      <c r="L130" s="181"/>
      <c r="M130" s="28"/>
      <c r="N130" s="181"/>
      <c r="O130" s="214"/>
      <c r="P130" s="214"/>
      <c r="Q130" s="214"/>
    </row>
    <row r="131" spans="2:17" x14ac:dyDescent="0.2">
      <c r="B131" s="181"/>
      <c r="C131" s="240"/>
      <c r="D131" s="240"/>
      <c r="E131" s="181"/>
      <c r="F131" s="181"/>
      <c r="G131" s="28"/>
      <c r="H131" s="181"/>
      <c r="I131" s="240"/>
      <c r="J131" s="240"/>
      <c r="K131" s="181"/>
      <c r="L131" s="181"/>
      <c r="M131" s="28"/>
      <c r="N131" s="181"/>
      <c r="O131" s="214"/>
      <c r="P131" s="214"/>
      <c r="Q131" s="214"/>
    </row>
    <row r="132" spans="2:17" x14ac:dyDescent="0.2">
      <c r="B132" s="181"/>
      <c r="C132" s="240"/>
      <c r="D132" s="240"/>
      <c r="E132" s="181"/>
      <c r="F132" s="181"/>
      <c r="G132" s="28"/>
      <c r="H132" s="181"/>
      <c r="I132" s="240"/>
      <c r="J132" s="240"/>
      <c r="K132" s="181"/>
      <c r="L132" s="181"/>
      <c r="M132" s="28"/>
      <c r="N132" s="181"/>
      <c r="O132" s="214"/>
      <c r="P132" s="214"/>
      <c r="Q132" s="214"/>
    </row>
    <row r="133" spans="2:17" x14ac:dyDescent="0.2">
      <c r="B133" s="181"/>
      <c r="C133" s="240"/>
      <c r="D133" s="240"/>
      <c r="E133" s="181"/>
      <c r="F133" s="181"/>
      <c r="G133" s="28"/>
      <c r="H133" s="181"/>
      <c r="I133" s="240"/>
      <c r="J133" s="240"/>
      <c r="K133" s="181"/>
      <c r="L133" s="181"/>
      <c r="M133" s="28"/>
      <c r="N133" s="181"/>
      <c r="O133" s="214"/>
      <c r="P133" s="214"/>
      <c r="Q133" s="214"/>
    </row>
    <row r="134" spans="2:17" x14ac:dyDescent="0.2">
      <c r="B134" s="181"/>
      <c r="C134" s="240"/>
      <c r="D134" s="240"/>
      <c r="E134" s="181"/>
      <c r="F134" s="181"/>
      <c r="G134" s="28"/>
      <c r="H134" s="181"/>
      <c r="I134" s="240"/>
      <c r="J134" s="240"/>
      <c r="K134" s="181"/>
      <c r="L134" s="181"/>
      <c r="M134" s="28"/>
      <c r="N134" s="181"/>
      <c r="O134" s="214"/>
      <c r="P134" s="214"/>
      <c r="Q134" s="214"/>
    </row>
    <row r="135" spans="2:17" x14ac:dyDescent="0.2">
      <c r="B135" s="181"/>
      <c r="C135" s="240"/>
      <c r="D135" s="240"/>
      <c r="E135" s="181"/>
      <c r="F135" s="181"/>
      <c r="G135" s="28"/>
      <c r="H135" s="181"/>
      <c r="I135" s="240"/>
      <c r="J135" s="240"/>
      <c r="K135" s="181"/>
      <c r="L135" s="181"/>
      <c r="M135" s="28"/>
      <c r="N135" s="181"/>
      <c r="O135" s="214"/>
      <c r="P135" s="214"/>
      <c r="Q135" s="214"/>
    </row>
    <row r="136" spans="2:17" x14ac:dyDescent="0.2">
      <c r="B136" s="181"/>
      <c r="C136" s="240"/>
      <c r="D136" s="240"/>
      <c r="E136" s="181"/>
      <c r="F136" s="181"/>
      <c r="G136" s="28"/>
      <c r="H136" s="181"/>
      <c r="I136" s="240"/>
      <c r="J136" s="240"/>
      <c r="K136" s="181"/>
      <c r="L136" s="181"/>
      <c r="M136" s="28"/>
      <c r="N136" s="181"/>
      <c r="O136" s="214"/>
      <c r="P136" s="214"/>
      <c r="Q136" s="214"/>
    </row>
    <row r="137" spans="2:17" x14ac:dyDescent="0.2">
      <c r="B137" s="181"/>
      <c r="C137" s="240"/>
      <c r="D137" s="240"/>
      <c r="E137" s="181"/>
      <c r="F137" s="181"/>
      <c r="G137" s="28"/>
      <c r="H137" s="181"/>
      <c r="I137" s="240"/>
      <c r="J137" s="240"/>
      <c r="K137" s="181"/>
      <c r="L137" s="181"/>
      <c r="M137" s="28"/>
      <c r="N137" s="181"/>
      <c r="O137" s="214"/>
      <c r="P137" s="214"/>
      <c r="Q137" s="214"/>
    </row>
    <row r="138" spans="2:17" x14ac:dyDescent="0.2">
      <c r="B138" s="181"/>
      <c r="C138" s="240"/>
      <c r="D138" s="240"/>
      <c r="E138" s="181"/>
      <c r="F138" s="181"/>
      <c r="G138" s="28"/>
      <c r="H138" s="181"/>
      <c r="I138" s="240"/>
      <c r="J138" s="240"/>
      <c r="K138" s="181"/>
      <c r="L138" s="181"/>
      <c r="M138" s="28"/>
      <c r="N138" s="181"/>
      <c r="O138" s="214"/>
      <c r="P138" s="214"/>
      <c r="Q138" s="214"/>
    </row>
    <row r="139" spans="2:17" x14ac:dyDescent="0.2">
      <c r="B139" s="181"/>
      <c r="C139" s="240"/>
      <c r="D139" s="240"/>
      <c r="E139" s="181"/>
      <c r="F139" s="181"/>
      <c r="G139" s="28"/>
      <c r="H139" s="181"/>
      <c r="I139" s="240"/>
      <c r="J139" s="240"/>
      <c r="K139" s="181"/>
      <c r="L139" s="181"/>
      <c r="M139" s="28"/>
      <c r="N139" s="181"/>
      <c r="O139" s="214"/>
      <c r="P139" s="214"/>
      <c r="Q139" s="214"/>
    </row>
    <row r="140" spans="2:17" x14ac:dyDescent="0.2">
      <c r="B140" s="181"/>
      <c r="C140" s="240"/>
      <c r="D140" s="240"/>
      <c r="E140" s="181"/>
      <c r="F140" s="181"/>
      <c r="G140" s="28"/>
      <c r="H140" s="181"/>
      <c r="I140" s="240"/>
      <c r="J140" s="240"/>
      <c r="K140" s="181"/>
      <c r="L140" s="181"/>
      <c r="M140" s="28"/>
      <c r="N140" s="181"/>
      <c r="O140" s="214"/>
      <c r="P140" s="214"/>
      <c r="Q140" s="214"/>
    </row>
    <row r="141" spans="2:17" x14ac:dyDescent="0.2">
      <c r="B141" s="181"/>
      <c r="C141" s="240"/>
      <c r="D141" s="240"/>
      <c r="E141" s="181"/>
      <c r="F141" s="181"/>
      <c r="G141" s="28"/>
      <c r="H141" s="181"/>
      <c r="I141" s="240"/>
      <c r="J141" s="240"/>
      <c r="K141" s="181"/>
      <c r="L141" s="181"/>
      <c r="M141" s="28"/>
      <c r="N141" s="181"/>
      <c r="O141" s="214"/>
      <c r="P141" s="214"/>
      <c r="Q141" s="214"/>
    </row>
    <row r="142" spans="2:17" x14ac:dyDescent="0.2">
      <c r="B142" s="181"/>
      <c r="C142" s="240"/>
      <c r="D142" s="240"/>
      <c r="E142" s="181"/>
      <c r="F142" s="181"/>
      <c r="G142" s="28"/>
      <c r="H142" s="181"/>
      <c r="I142" s="240"/>
      <c r="J142" s="240"/>
      <c r="K142" s="181"/>
      <c r="L142" s="181"/>
      <c r="M142" s="28"/>
      <c r="N142" s="181"/>
      <c r="O142" s="214"/>
      <c r="P142" s="214"/>
      <c r="Q142" s="214"/>
    </row>
    <row r="143" spans="2:17" x14ac:dyDescent="0.2">
      <c r="B143" s="181"/>
      <c r="C143" s="240"/>
      <c r="D143" s="240"/>
      <c r="E143" s="181"/>
      <c r="F143" s="181"/>
      <c r="G143" s="28"/>
      <c r="H143" s="181"/>
      <c r="I143" s="240"/>
      <c r="J143" s="240"/>
      <c r="K143" s="181"/>
      <c r="L143" s="181"/>
      <c r="M143" s="28"/>
      <c r="N143" s="181"/>
      <c r="O143" s="214"/>
      <c r="P143" s="214"/>
      <c r="Q143" s="214"/>
    </row>
    <row r="144" spans="2:17" x14ac:dyDescent="0.2">
      <c r="B144" s="181"/>
      <c r="C144" s="240"/>
      <c r="D144" s="240"/>
      <c r="E144" s="181"/>
      <c r="F144" s="181"/>
      <c r="G144" s="28"/>
      <c r="H144" s="181"/>
      <c r="I144" s="240"/>
      <c r="J144" s="240"/>
      <c r="K144" s="181"/>
      <c r="L144" s="181"/>
      <c r="M144" s="28"/>
      <c r="N144" s="181"/>
      <c r="O144" s="214"/>
      <c r="P144" s="214"/>
      <c r="Q144" s="214"/>
    </row>
    <row r="145" spans="2:17" x14ac:dyDescent="0.2">
      <c r="B145" s="181"/>
      <c r="C145" s="240"/>
      <c r="D145" s="240"/>
      <c r="E145" s="181"/>
      <c r="F145" s="181"/>
      <c r="G145" s="28"/>
      <c r="H145" s="181"/>
      <c r="I145" s="240"/>
      <c r="J145" s="240"/>
      <c r="K145" s="181"/>
      <c r="L145" s="181"/>
      <c r="M145" s="28"/>
      <c r="N145" s="181"/>
      <c r="O145" s="214"/>
      <c r="P145" s="214"/>
      <c r="Q145" s="214"/>
    </row>
    <row r="146" spans="2:17" x14ac:dyDescent="0.2">
      <c r="B146" s="181"/>
      <c r="C146" s="240"/>
      <c r="D146" s="240"/>
      <c r="E146" s="181"/>
      <c r="F146" s="181"/>
      <c r="G146" s="28"/>
      <c r="H146" s="181"/>
      <c r="I146" s="240"/>
      <c r="J146" s="240"/>
      <c r="K146" s="181"/>
      <c r="L146" s="181"/>
      <c r="M146" s="28"/>
      <c r="N146" s="181"/>
      <c r="O146" s="214"/>
      <c r="P146" s="214"/>
      <c r="Q146" s="214"/>
    </row>
    <row r="147" spans="2:17" x14ac:dyDescent="0.2">
      <c r="B147" s="181"/>
      <c r="C147" s="240"/>
      <c r="D147" s="240"/>
      <c r="E147" s="181"/>
      <c r="F147" s="181"/>
      <c r="G147" s="28"/>
      <c r="H147" s="181"/>
      <c r="I147" s="240"/>
      <c r="J147" s="240"/>
      <c r="K147" s="181"/>
      <c r="L147" s="181"/>
      <c r="M147" s="28"/>
      <c r="N147" s="181"/>
      <c r="O147" s="214"/>
      <c r="P147" s="214"/>
      <c r="Q147" s="214"/>
    </row>
    <row r="148" spans="2:17" x14ac:dyDescent="0.2">
      <c r="B148" s="181"/>
      <c r="C148" s="240"/>
      <c r="D148" s="240"/>
      <c r="E148" s="181"/>
      <c r="F148" s="181"/>
      <c r="G148" s="28"/>
      <c r="H148" s="181"/>
      <c r="I148" s="240"/>
      <c r="J148" s="240"/>
      <c r="K148" s="181"/>
      <c r="L148" s="181"/>
      <c r="M148" s="28"/>
      <c r="N148" s="181"/>
      <c r="O148" s="214"/>
      <c r="P148" s="214"/>
      <c r="Q148" s="214"/>
    </row>
    <row r="149" spans="2:17" x14ac:dyDescent="0.2">
      <c r="B149" s="181"/>
      <c r="C149" s="240"/>
      <c r="D149" s="240"/>
      <c r="E149" s="181"/>
      <c r="F149" s="181"/>
      <c r="G149" s="28"/>
      <c r="H149" s="181"/>
      <c r="I149" s="240"/>
      <c r="J149" s="240"/>
      <c r="K149" s="181"/>
      <c r="L149" s="181"/>
      <c r="M149" s="28"/>
      <c r="N149" s="181"/>
      <c r="O149" s="214"/>
      <c r="P149" s="214"/>
      <c r="Q149" s="214"/>
    </row>
    <row r="150" spans="2:17" x14ac:dyDescent="0.2">
      <c r="B150" s="181"/>
      <c r="C150" s="240"/>
      <c r="D150" s="240"/>
      <c r="E150" s="181"/>
      <c r="F150" s="181"/>
      <c r="G150" s="28"/>
      <c r="H150" s="181"/>
      <c r="I150" s="240"/>
      <c r="J150" s="240"/>
      <c r="K150" s="181"/>
      <c r="L150" s="181"/>
      <c r="M150" s="28"/>
      <c r="N150" s="181"/>
      <c r="O150" s="214"/>
      <c r="P150" s="214"/>
      <c r="Q150" s="214"/>
    </row>
    <row r="151" spans="2:17" x14ac:dyDescent="0.2">
      <c r="B151" s="181"/>
      <c r="C151" s="240"/>
      <c r="D151" s="240"/>
      <c r="E151" s="181"/>
      <c r="F151" s="181"/>
      <c r="G151" s="28"/>
      <c r="H151" s="181"/>
      <c r="I151" s="240"/>
      <c r="J151" s="240"/>
      <c r="K151" s="181"/>
      <c r="L151" s="181"/>
      <c r="M151" s="28"/>
      <c r="N151" s="181"/>
      <c r="O151" s="214"/>
      <c r="P151" s="214"/>
      <c r="Q151" s="214"/>
    </row>
    <row r="152" spans="2:17" x14ac:dyDescent="0.2">
      <c r="B152" s="181"/>
      <c r="C152" s="240"/>
      <c r="D152" s="240"/>
      <c r="E152" s="181"/>
      <c r="F152" s="181"/>
      <c r="G152" s="28"/>
      <c r="H152" s="181"/>
      <c r="I152" s="240"/>
      <c r="J152" s="240"/>
      <c r="K152" s="181"/>
      <c r="L152" s="181"/>
      <c r="M152" s="28"/>
      <c r="N152" s="181"/>
      <c r="O152" s="214"/>
      <c r="P152" s="214"/>
      <c r="Q152" s="214"/>
    </row>
    <row r="153" spans="2:17" x14ac:dyDescent="0.2">
      <c r="B153" s="181"/>
      <c r="C153" s="240"/>
      <c r="D153" s="240"/>
      <c r="E153" s="181"/>
      <c r="F153" s="181"/>
      <c r="G153" s="28"/>
      <c r="H153" s="181"/>
      <c r="I153" s="240"/>
      <c r="J153" s="240"/>
      <c r="K153" s="181"/>
      <c r="L153" s="181"/>
      <c r="M153" s="28"/>
      <c r="N153" s="181"/>
      <c r="O153" s="214"/>
      <c r="P153" s="214"/>
      <c r="Q153" s="214"/>
    </row>
    <row r="154" spans="2:17" x14ac:dyDescent="0.2">
      <c r="B154" s="181"/>
      <c r="C154" s="240"/>
      <c r="D154" s="240"/>
      <c r="E154" s="181"/>
      <c r="F154" s="181"/>
      <c r="G154" s="28"/>
      <c r="H154" s="181"/>
      <c r="I154" s="240"/>
      <c r="J154" s="240"/>
      <c r="K154" s="181"/>
      <c r="L154" s="181"/>
      <c r="M154" s="28"/>
      <c r="N154" s="181"/>
      <c r="O154" s="214"/>
      <c r="P154" s="214"/>
      <c r="Q154" s="214"/>
    </row>
    <row r="155" spans="2:17" x14ac:dyDescent="0.2">
      <c r="B155" s="181"/>
      <c r="C155" s="240"/>
      <c r="D155" s="240"/>
      <c r="E155" s="181"/>
      <c r="F155" s="181"/>
      <c r="G155" s="28"/>
      <c r="H155" s="181"/>
      <c r="I155" s="240"/>
      <c r="J155" s="240"/>
      <c r="K155" s="181"/>
      <c r="L155" s="181"/>
      <c r="M155" s="28"/>
      <c r="N155" s="181"/>
      <c r="O155" s="214"/>
      <c r="P155" s="214"/>
      <c r="Q155" s="214"/>
    </row>
    <row r="156" spans="2:17" x14ac:dyDescent="0.2">
      <c r="B156" s="181"/>
      <c r="C156" s="240"/>
      <c r="D156" s="240"/>
      <c r="E156" s="181"/>
      <c r="F156" s="181"/>
      <c r="G156" s="28"/>
      <c r="H156" s="181"/>
      <c r="I156" s="240"/>
      <c r="J156" s="240"/>
      <c r="K156" s="181"/>
      <c r="L156" s="181"/>
      <c r="M156" s="28"/>
      <c r="N156" s="181"/>
      <c r="O156" s="214"/>
      <c r="P156" s="214"/>
      <c r="Q156" s="214"/>
    </row>
    <row r="157" spans="2:17" x14ac:dyDescent="0.2">
      <c r="B157" s="181"/>
      <c r="C157" s="240"/>
      <c r="D157" s="240"/>
      <c r="E157" s="181"/>
      <c r="F157" s="181"/>
      <c r="G157" s="28"/>
      <c r="H157" s="181"/>
      <c r="I157" s="240"/>
      <c r="J157" s="240"/>
      <c r="K157" s="181"/>
      <c r="L157" s="181"/>
      <c r="M157" s="28"/>
      <c r="N157" s="181"/>
      <c r="O157" s="214"/>
      <c r="P157" s="214"/>
      <c r="Q157" s="214"/>
    </row>
    <row r="158" spans="2:17" x14ac:dyDescent="0.2">
      <c r="B158" s="181"/>
      <c r="C158" s="240"/>
      <c r="D158" s="240"/>
      <c r="E158" s="181"/>
      <c r="F158" s="181"/>
      <c r="G158" s="28"/>
      <c r="H158" s="181"/>
      <c r="I158" s="240"/>
      <c r="J158" s="240"/>
      <c r="K158" s="181"/>
      <c r="L158" s="181"/>
      <c r="M158" s="28"/>
      <c r="N158" s="181"/>
      <c r="O158" s="214"/>
      <c r="P158" s="214"/>
      <c r="Q158" s="214"/>
    </row>
    <row r="159" spans="2:17" x14ac:dyDescent="0.2">
      <c r="B159" s="181"/>
      <c r="C159" s="240"/>
      <c r="D159" s="240"/>
      <c r="E159" s="181"/>
      <c r="F159" s="181"/>
      <c r="G159" s="28"/>
      <c r="H159" s="181"/>
      <c r="I159" s="240"/>
      <c r="J159" s="240"/>
      <c r="K159" s="181"/>
      <c r="L159" s="181"/>
      <c r="M159" s="28"/>
      <c r="N159" s="181"/>
      <c r="O159" s="214"/>
      <c r="P159" s="214"/>
      <c r="Q159" s="214"/>
    </row>
    <row r="160" spans="2:17" x14ac:dyDescent="0.2">
      <c r="B160" s="181"/>
      <c r="C160" s="240"/>
      <c r="D160" s="240"/>
      <c r="E160" s="181"/>
      <c r="F160" s="181"/>
      <c r="G160" s="28"/>
      <c r="H160" s="181"/>
      <c r="I160" s="240"/>
      <c r="J160" s="240"/>
      <c r="K160" s="181"/>
      <c r="L160" s="181"/>
      <c r="M160" s="28"/>
      <c r="N160" s="181"/>
      <c r="O160" s="214"/>
      <c r="P160" s="214"/>
      <c r="Q160" s="214"/>
    </row>
    <row r="161" spans="2:17" x14ac:dyDescent="0.2">
      <c r="B161" s="181"/>
      <c r="C161" s="240"/>
      <c r="D161" s="240"/>
      <c r="E161" s="181"/>
      <c r="F161" s="181"/>
      <c r="G161" s="28"/>
      <c r="H161" s="181"/>
      <c r="I161" s="240"/>
      <c r="J161" s="240"/>
      <c r="K161" s="181"/>
      <c r="L161" s="181"/>
      <c r="M161" s="28"/>
      <c r="N161" s="181"/>
      <c r="O161" s="214"/>
      <c r="P161" s="214"/>
      <c r="Q161" s="214"/>
    </row>
    <row r="162" spans="2:17" x14ac:dyDescent="0.2">
      <c r="B162" s="181"/>
      <c r="C162" s="240"/>
      <c r="D162" s="240"/>
      <c r="E162" s="181"/>
      <c r="F162" s="181"/>
      <c r="G162" s="28"/>
      <c r="H162" s="181"/>
      <c r="I162" s="240"/>
      <c r="J162" s="240"/>
      <c r="K162" s="181"/>
      <c r="L162" s="181"/>
      <c r="M162" s="28"/>
      <c r="N162" s="181"/>
      <c r="O162" s="214"/>
      <c r="P162" s="214"/>
      <c r="Q162" s="214"/>
    </row>
    <row r="163" spans="2:17" x14ac:dyDescent="0.2">
      <c r="B163" s="181"/>
      <c r="C163" s="240"/>
      <c r="D163" s="240"/>
      <c r="E163" s="181"/>
      <c r="F163" s="181"/>
      <c r="G163" s="28"/>
      <c r="H163" s="181"/>
      <c r="I163" s="240"/>
      <c r="J163" s="240"/>
      <c r="K163" s="181"/>
      <c r="L163" s="181"/>
      <c r="M163" s="28"/>
      <c r="N163" s="181"/>
      <c r="O163" s="214"/>
      <c r="P163" s="214"/>
      <c r="Q163" s="214"/>
    </row>
    <row r="164" spans="2:17" x14ac:dyDescent="0.2">
      <c r="B164" s="181"/>
      <c r="C164" s="240"/>
      <c r="D164" s="240"/>
      <c r="E164" s="181"/>
      <c r="F164" s="181"/>
      <c r="G164" s="28"/>
      <c r="H164" s="181"/>
      <c r="I164" s="240"/>
      <c r="J164" s="240"/>
      <c r="K164" s="181"/>
      <c r="L164" s="181"/>
      <c r="M164" s="28"/>
      <c r="N164" s="181"/>
      <c r="O164" s="214"/>
      <c r="P164" s="214"/>
      <c r="Q164" s="214"/>
    </row>
    <row r="165" spans="2:17" x14ac:dyDescent="0.2">
      <c r="B165" s="181"/>
      <c r="C165" s="240"/>
      <c r="D165" s="240"/>
      <c r="E165" s="181"/>
      <c r="F165" s="181"/>
      <c r="G165" s="28"/>
      <c r="H165" s="181"/>
      <c r="I165" s="240"/>
      <c r="J165" s="240"/>
      <c r="K165" s="181"/>
      <c r="L165" s="181"/>
      <c r="M165" s="28"/>
      <c r="N165" s="181"/>
      <c r="O165" s="214"/>
      <c r="P165" s="214"/>
      <c r="Q165" s="214"/>
    </row>
    <row r="166" spans="2:17" x14ac:dyDescent="0.2">
      <c r="B166" s="181"/>
      <c r="C166" s="240"/>
      <c r="D166" s="240"/>
      <c r="E166" s="181"/>
      <c r="F166" s="181"/>
      <c r="G166" s="28"/>
      <c r="H166" s="181"/>
      <c r="I166" s="240"/>
      <c r="J166" s="240"/>
      <c r="K166" s="181"/>
      <c r="L166" s="181"/>
      <c r="M166" s="28"/>
      <c r="N166" s="181"/>
      <c r="O166" s="214"/>
      <c r="P166" s="214"/>
      <c r="Q166" s="214"/>
    </row>
    <row r="167" spans="2:17" x14ac:dyDescent="0.2">
      <c r="B167" s="181"/>
      <c r="C167" s="240"/>
      <c r="D167" s="240"/>
      <c r="E167" s="181"/>
      <c r="F167" s="181"/>
      <c r="G167" s="28"/>
      <c r="H167" s="181"/>
      <c r="I167" s="240"/>
      <c r="J167" s="240"/>
      <c r="K167" s="181"/>
      <c r="L167" s="181"/>
      <c r="M167" s="28"/>
      <c r="N167" s="181"/>
      <c r="O167" s="214"/>
      <c r="P167" s="214"/>
      <c r="Q167" s="214"/>
    </row>
    <row r="168" spans="2:17" x14ac:dyDescent="0.2">
      <c r="B168" s="181"/>
      <c r="C168" s="240"/>
      <c r="D168" s="240"/>
      <c r="E168" s="181"/>
      <c r="F168" s="181"/>
      <c r="G168" s="28"/>
      <c r="H168" s="181"/>
      <c r="I168" s="240"/>
      <c r="J168" s="240"/>
      <c r="K168" s="181"/>
      <c r="L168" s="181"/>
      <c r="M168" s="28"/>
      <c r="N168" s="181"/>
      <c r="O168" s="214"/>
      <c r="P168" s="214"/>
      <c r="Q168" s="214"/>
    </row>
    <row r="169" spans="2:17" x14ac:dyDescent="0.2">
      <c r="B169" s="181"/>
      <c r="C169" s="240"/>
      <c r="D169" s="240"/>
      <c r="E169" s="181"/>
      <c r="F169" s="181"/>
      <c r="G169" s="28"/>
      <c r="H169" s="181"/>
      <c r="I169" s="240"/>
      <c r="J169" s="240"/>
      <c r="K169" s="181"/>
      <c r="L169" s="181"/>
      <c r="M169" s="28"/>
      <c r="N169" s="181"/>
      <c r="O169" s="214"/>
      <c r="P169" s="214"/>
      <c r="Q169" s="214"/>
    </row>
    <row r="170" spans="2:17" x14ac:dyDescent="0.2">
      <c r="B170" s="181"/>
      <c r="C170" s="240"/>
      <c r="D170" s="240"/>
      <c r="E170" s="181"/>
      <c r="F170" s="181"/>
      <c r="G170" s="28"/>
      <c r="H170" s="181"/>
      <c r="I170" s="240"/>
      <c r="J170" s="240"/>
      <c r="K170" s="181"/>
      <c r="L170" s="181"/>
      <c r="M170" s="28"/>
      <c r="N170" s="181"/>
      <c r="O170" s="214"/>
      <c r="P170" s="214"/>
      <c r="Q170" s="214"/>
    </row>
    <row r="171" spans="2:17" x14ac:dyDescent="0.2">
      <c r="B171" s="181"/>
      <c r="C171" s="240"/>
      <c r="D171" s="240"/>
      <c r="E171" s="181"/>
      <c r="F171" s="181"/>
      <c r="G171" s="28"/>
      <c r="H171" s="181"/>
      <c r="I171" s="240"/>
      <c r="J171" s="240"/>
      <c r="K171" s="181"/>
      <c r="L171" s="181"/>
      <c r="M171" s="28"/>
      <c r="N171" s="181"/>
      <c r="O171" s="214"/>
      <c r="P171" s="214"/>
      <c r="Q171" s="214"/>
    </row>
    <row r="172" spans="2:17" x14ac:dyDescent="0.2">
      <c r="B172" s="181"/>
      <c r="C172" s="240"/>
      <c r="D172" s="240"/>
      <c r="E172" s="181"/>
      <c r="F172" s="181"/>
      <c r="G172" s="28"/>
      <c r="H172" s="181"/>
      <c r="I172" s="240"/>
      <c r="J172" s="240"/>
      <c r="K172" s="181"/>
      <c r="L172" s="181"/>
      <c r="M172" s="28"/>
      <c r="N172" s="181"/>
      <c r="O172" s="214"/>
      <c r="P172" s="214"/>
      <c r="Q172" s="214"/>
    </row>
    <row r="173" spans="2:17" x14ac:dyDescent="0.2">
      <c r="B173" s="181"/>
      <c r="C173" s="240"/>
      <c r="D173" s="240"/>
      <c r="E173" s="181"/>
      <c r="F173" s="181"/>
      <c r="G173" s="28"/>
      <c r="H173" s="181"/>
      <c r="I173" s="240"/>
      <c r="J173" s="240"/>
      <c r="K173" s="181"/>
      <c r="L173" s="181"/>
      <c r="M173" s="28"/>
      <c r="N173" s="181"/>
      <c r="O173" s="214"/>
      <c r="P173" s="214"/>
      <c r="Q173" s="214"/>
    </row>
    <row r="174" spans="2:17" x14ac:dyDescent="0.2">
      <c r="B174" s="181"/>
      <c r="C174" s="240"/>
      <c r="D174" s="240"/>
      <c r="E174" s="181"/>
      <c r="F174" s="181"/>
      <c r="G174" s="28"/>
      <c r="H174" s="181"/>
      <c r="I174" s="240"/>
      <c r="J174" s="240"/>
      <c r="K174" s="181"/>
      <c r="L174" s="181"/>
      <c r="M174" s="28"/>
      <c r="N174" s="181"/>
      <c r="O174" s="214"/>
      <c r="P174" s="214"/>
      <c r="Q174" s="214"/>
    </row>
    <row r="175" spans="2:17" x14ac:dyDescent="0.2">
      <c r="B175" s="181"/>
      <c r="C175" s="240"/>
      <c r="D175" s="240"/>
      <c r="E175" s="181"/>
      <c r="F175" s="181"/>
      <c r="G175" s="28"/>
      <c r="H175" s="181"/>
      <c r="I175" s="240"/>
      <c r="J175" s="240"/>
      <c r="K175" s="181"/>
      <c r="L175" s="181"/>
      <c r="M175" s="28"/>
      <c r="N175" s="181"/>
      <c r="O175" s="214"/>
      <c r="P175" s="214"/>
      <c r="Q175" s="214"/>
    </row>
    <row r="176" spans="2:17" x14ac:dyDescent="0.2">
      <c r="B176" s="181"/>
      <c r="C176" s="240"/>
      <c r="D176" s="240"/>
      <c r="E176" s="181"/>
      <c r="F176" s="181"/>
      <c r="G176" s="28"/>
      <c r="H176" s="181"/>
      <c r="I176" s="240"/>
      <c r="J176" s="240"/>
      <c r="K176" s="181"/>
      <c r="L176" s="181"/>
      <c r="M176" s="28"/>
      <c r="N176" s="181"/>
      <c r="O176" s="214"/>
      <c r="P176" s="214"/>
      <c r="Q176" s="214"/>
    </row>
    <row r="177" spans="2:17" x14ac:dyDescent="0.2">
      <c r="B177" s="181"/>
      <c r="C177" s="240"/>
      <c r="D177" s="240"/>
      <c r="E177" s="181"/>
      <c r="F177" s="181"/>
      <c r="G177" s="28"/>
      <c r="H177" s="181"/>
      <c r="I177" s="240"/>
      <c r="J177" s="240"/>
      <c r="K177" s="181"/>
      <c r="L177" s="181"/>
      <c r="M177" s="28"/>
      <c r="N177" s="181"/>
      <c r="O177" s="214"/>
      <c r="P177" s="214"/>
      <c r="Q177" s="214"/>
    </row>
    <row r="178" spans="2:17" x14ac:dyDescent="0.2">
      <c r="B178" s="181"/>
      <c r="C178" s="240"/>
      <c r="D178" s="240"/>
      <c r="E178" s="181"/>
      <c r="F178" s="181"/>
      <c r="G178" s="28"/>
      <c r="H178" s="181"/>
      <c r="I178" s="240"/>
      <c r="J178" s="240"/>
      <c r="K178" s="181"/>
      <c r="L178" s="181"/>
      <c r="M178" s="28"/>
      <c r="N178" s="181"/>
      <c r="O178" s="214"/>
      <c r="P178" s="214"/>
      <c r="Q178" s="214"/>
    </row>
    <row r="179" spans="2:17" x14ac:dyDescent="0.2">
      <c r="B179" s="181"/>
      <c r="C179" s="240"/>
      <c r="D179" s="240"/>
      <c r="E179" s="181"/>
      <c r="F179" s="181"/>
      <c r="G179" s="28"/>
      <c r="H179" s="181"/>
      <c r="I179" s="240"/>
      <c r="J179" s="240"/>
      <c r="K179" s="181"/>
      <c r="L179" s="181"/>
      <c r="M179" s="28"/>
      <c r="N179" s="181"/>
      <c r="O179" s="214"/>
      <c r="P179" s="214"/>
      <c r="Q179" s="214"/>
    </row>
    <row r="180" spans="2:17" x14ac:dyDescent="0.2">
      <c r="B180" s="181"/>
      <c r="C180" s="240"/>
      <c r="D180" s="240"/>
      <c r="E180" s="181"/>
      <c r="F180" s="181"/>
      <c r="G180" s="28"/>
      <c r="H180" s="181"/>
      <c r="I180" s="240"/>
      <c r="J180" s="240"/>
      <c r="K180" s="181"/>
      <c r="L180" s="181"/>
      <c r="M180" s="28"/>
      <c r="N180" s="181"/>
      <c r="O180" s="214"/>
      <c r="P180" s="214"/>
      <c r="Q180" s="214"/>
    </row>
    <row r="181" spans="2:17" x14ac:dyDescent="0.2">
      <c r="B181" s="181"/>
      <c r="C181" s="240"/>
      <c r="D181" s="240"/>
      <c r="E181" s="181"/>
      <c r="F181" s="181"/>
      <c r="G181" s="28"/>
      <c r="H181" s="181"/>
      <c r="I181" s="240"/>
      <c r="J181" s="240"/>
      <c r="K181" s="181"/>
      <c r="L181" s="181"/>
      <c r="M181" s="28"/>
      <c r="N181" s="181"/>
      <c r="O181" s="214"/>
      <c r="P181" s="214"/>
      <c r="Q181" s="214"/>
    </row>
    <row r="182" spans="2:17" x14ac:dyDescent="0.2">
      <c r="B182" s="181"/>
      <c r="C182" s="240"/>
      <c r="D182" s="240"/>
      <c r="E182" s="181"/>
      <c r="F182" s="181"/>
      <c r="G182" s="28"/>
      <c r="H182" s="181"/>
      <c r="I182" s="240"/>
      <c r="J182" s="240"/>
      <c r="K182" s="181"/>
      <c r="L182" s="181"/>
      <c r="M182" s="28"/>
      <c r="N182" s="181"/>
      <c r="O182" s="214"/>
      <c r="P182" s="214"/>
      <c r="Q182" s="214"/>
    </row>
    <row r="183" spans="2:17" x14ac:dyDescent="0.2">
      <c r="B183" s="181"/>
      <c r="C183" s="240"/>
      <c r="D183" s="240"/>
      <c r="E183" s="181"/>
      <c r="F183" s="181"/>
      <c r="G183" s="28"/>
      <c r="H183" s="181"/>
      <c r="I183" s="240"/>
      <c r="J183" s="240"/>
      <c r="K183" s="181"/>
      <c r="L183" s="181"/>
      <c r="M183" s="28"/>
      <c r="N183" s="181"/>
      <c r="O183" s="214"/>
      <c r="P183" s="214"/>
      <c r="Q183" s="214"/>
    </row>
    <row r="184" spans="2:17" x14ac:dyDescent="0.2">
      <c r="B184" s="181"/>
      <c r="C184" s="240"/>
      <c r="D184" s="240"/>
      <c r="E184" s="181"/>
      <c r="F184" s="181"/>
      <c r="G184" s="28"/>
      <c r="H184" s="181"/>
      <c r="I184" s="240"/>
      <c r="J184" s="240"/>
      <c r="K184" s="181"/>
      <c r="L184" s="181"/>
      <c r="M184" s="28"/>
      <c r="N184" s="181"/>
      <c r="O184" s="214"/>
      <c r="P184" s="214"/>
      <c r="Q184" s="214"/>
    </row>
    <row r="185" spans="2:17" x14ac:dyDescent="0.2">
      <c r="B185" s="181"/>
      <c r="C185" s="240"/>
      <c r="D185" s="240"/>
      <c r="E185" s="181"/>
      <c r="F185" s="181"/>
      <c r="G185" s="28"/>
      <c r="H185" s="181"/>
      <c r="I185" s="240"/>
      <c r="J185" s="240"/>
      <c r="K185" s="181"/>
      <c r="L185" s="181"/>
      <c r="M185" s="28"/>
      <c r="N185" s="181"/>
      <c r="O185" s="214"/>
      <c r="P185" s="214"/>
      <c r="Q185" s="214"/>
    </row>
    <row r="186" spans="2:17" x14ac:dyDescent="0.2">
      <c r="B186" s="181"/>
      <c r="C186" s="240"/>
      <c r="D186" s="240"/>
      <c r="E186" s="181"/>
      <c r="F186" s="181"/>
      <c r="G186" s="28"/>
      <c r="H186" s="181"/>
      <c r="I186" s="240"/>
      <c r="J186" s="240"/>
      <c r="K186" s="181"/>
      <c r="L186" s="181"/>
      <c r="M186" s="28"/>
      <c r="N186" s="181"/>
      <c r="O186" s="214"/>
      <c r="P186" s="214"/>
      <c r="Q186" s="214"/>
    </row>
    <row r="187" spans="2:17" x14ac:dyDescent="0.2">
      <c r="B187" s="181"/>
      <c r="C187" s="240"/>
      <c r="D187" s="240"/>
      <c r="E187" s="181"/>
      <c r="F187" s="181"/>
      <c r="G187" s="28"/>
      <c r="H187" s="181"/>
      <c r="I187" s="240"/>
      <c r="J187" s="240"/>
      <c r="K187" s="181"/>
      <c r="L187" s="181"/>
      <c r="M187" s="28"/>
      <c r="N187" s="181"/>
      <c r="O187" s="214"/>
      <c r="P187" s="214"/>
      <c r="Q187" s="214"/>
    </row>
    <row r="188" spans="2:17" x14ac:dyDescent="0.2">
      <c r="B188" s="181"/>
      <c r="C188" s="240"/>
      <c r="D188" s="240"/>
      <c r="E188" s="181"/>
      <c r="F188" s="181"/>
      <c r="G188" s="28"/>
      <c r="H188" s="181"/>
      <c r="I188" s="240"/>
      <c r="J188" s="240"/>
      <c r="K188" s="181"/>
      <c r="L188" s="181"/>
      <c r="M188" s="28"/>
      <c r="N188" s="181"/>
      <c r="O188" s="214"/>
      <c r="P188" s="214"/>
      <c r="Q188" s="214"/>
    </row>
    <row r="189" spans="2:17" x14ac:dyDescent="0.2">
      <c r="B189" s="181"/>
      <c r="C189" s="240"/>
      <c r="D189" s="240"/>
      <c r="E189" s="181"/>
      <c r="F189" s="181"/>
      <c r="G189" s="28"/>
      <c r="H189" s="181"/>
      <c r="I189" s="240"/>
      <c r="J189" s="240"/>
      <c r="K189" s="181"/>
      <c r="L189" s="181"/>
      <c r="M189" s="28"/>
      <c r="N189" s="181"/>
      <c r="O189" s="214"/>
      <c r="P189" s="214"/>
      <c r="Q189" s="214"/>
    </row>
    <row r="190" spans="2:17" x14ac:dyDescent="0.2">
      <c r="B190" s="181"/>
      <c r="C190" s="240"/>
      <c r="D190" s="240"/>
      <c r="E190" s="181"/>
      <c r="F190" s="181"/>
      <c r="G190" s="28"/>
      <c r="H190" s="181"/>
      <c r="I190" s="240"/>
      <c r="J190" s="240"/>
      <c r="K190" s="181"/>
      <c r="L190" s="181"/>
      <c r="M190" s="28"/>
      <c r="N190" s="181"/>
      <c r="O190" s="214"/>
      <c r="P190" s="214"/>
      <c r="Q190" s="214"/>
    </row>
    <row r="191" spans="2:17" x14ac:dyDescent="0.2">
      <c r="B191" s="181"/>
      <c r="C191" s="240"/>
      <c r="D191" s="240"/>
      <c r="E191" s="181"/>
      <c r="F191" s="181"/>
      <c r="G191" s="28"/>
      <c r="H191" s="181"/>
      <c r="I191" s="240"/>
      <c r="J191" s="240"/>
      <c r="K191" s="181"/>
      <c r="L191" s="181"/>
      <c r="M191" s="28"/>
      <c r="N191" s="181"/>
      <c r="O191" s="214"/>
      <c r="P191" s="214"/>
      <c r="Q191" s="214"/>
    </row>
    <row r="192" spans="2:17" x14ac:dyDescent="0.2">
      <c r="B192" s="181"/>
      <c r="C192" s="240"/>
      <c r="D192" s="240"/>
      <c r="E192" s="181"/>
      <c r="F192" s="181"/>
      <c r="G192" s="28"/>
      <c r="H192" s="181"/>
      <c r="I192" s="240"/>
      <c r="J192" s="240"/>
      <c r="K192" s="181"/>
      <c r="L192" s="181"/>
      <c r="M192" s="28"/>
      <c r="N192" s="181"/>
      <c r="O192" s="214"/>
      <c r="P192" s="214"/>
      <c r="Q192" s="214"/>
    </row>
    <row r="193" spans="2:17" x14ac:dyDescent="0.2">
      <c r="B193" s="181"/>
      <c r="C193" s="240"/>
      <c r="D193" s="240"/>
      <c r="E193" s="181"/>
      <c r="F193" s="181"/>
      <c r="G193" s="28"/>
      <c r="H193" s="181"/>
      <c r="I193" s="240"/>
      <c r="J193" s="240"/>
      <c r="K193" s="181"/>
      <c r="L193" s="181"/>
      <c r="M193" s="28"/>
      <c r="N193" s="181"/>
      <c r="O193" s="214"/>
      <c r="P193" s="214"/>
      <c r="Q193" s="214"/>
    </row>
    <row r="194" spans="2:17" x14ac:dyDescent="0.2">
      <c r="B194" s="181"/>
      <c r="C194" s="240"/>
      <c r="D194" s="240"/>
      <c r="E194" s="181"/>
      <c r="F194" s="181"/>
      <c r="G194" s="28"/>
      <c r="H194" s="181"/>
      <c r="I194" s="240"/>
      <c r="J194" s="240"/>
      <c r="K194" s="181"/>
      <c r="L194" s="181"/>
      <c r="M194" s="28"/>
      <c r="N194" s="181"/>
      <c r="O194" s="214"/>
      <c r="P194" s="214"/>
      <c r="Q194" s="214"/>
    </row>
    <row r="195" spans="2:17" x14ac:dyDescent="0.2">
      <c r="B195" s="181"/>
      <c r="C195" s="240"/>
      <c r="D195" s="240"/>
      <c r="E195" s="181"/>
      <c r="F195" s="181"/>
      <c r="G195" s="28"/>
      <c r="H195" s="181"/>
      <c r="I195" s="240"/>
      <c r="J195" s="240"/>
      <c r="K195" s="181"/>
      <c r="L195" s="181"/>
      <c r="M195" s="28"/>
      <c r="N195" s="181"/>
      <c r="O195" s="214"/>
      <c r="P195" s="214"/>
      <c r="Q195" s="214"/>
    </row>
    <row r="196" spans="2:17" x14ac:dyDescent="0.2">
      <c r="B196" s="181"/>
      <c r="C196" s="240"/>
      <c r="D196" s="240"/>
      <c r="E196" s="181"/>
      <c r="F196" s="181"/>
      <c r="G196" s="28"/>
      <c r="H196" s="181"/>
      <c r="I196" s="240"/>
      <c r="J196" s="240"/>
      <c r="K196" s="181"/>
      <c r="L196" s="181"/>
      <c r="M196" s="28"/>
      <c r="N196" s="181"/>
      <c r="O196" s="214"/>
      <c r="P196" s="214"/>
      <c r="Q196" s="214"/>
    </row>
    <row r="197" spans="2:17" x14ac:dyDescent="0.2">
      <c r="B197" s="181"/>
      <c r="C197" s="240"/>
      <c r="D197" s="240"/>
      <c r="E197" s="181"/>
      <c r="F197" s="181"/>
      <c r="G197" s="28"/>
      <c r="H197" s="181"/>
      <c r="I197" s="240"/>
      <c r="J197" s="240"/>
      <c r="K197" s="181"/>
      <c r="L197" s="181"/>
      <c r="M197" s="28"/>
      <c r="N197" s="181"/>
      <c r="O197" s="214"/>
      <c r="P197" s="214"/>
      <c r="Q197" s="214"/>
    </row>
    <row r="198" spans="2:17" x14ac:dyDescent="0.2">
      <c r="B198" s="181"/>
      <c r="C198" s="240"/>
      <c r="D198" s="240"/>
      <c r="E198" s="181"/>
      <c r="F198" s="181"/>
      <c r="G198" s="28"/>
      <c r="H198" s="181"/>
      <c r="I198" s="240"/>
      <c r="J198" s="240"/>
      <c r="K198" s="181"/>
      <c r="L198" s="181"/>
      <c r="M198" s="28"/>
      <c r="N198" s="181"/>
      <c r="O198" s="214"/>
      <c r="P198" s="214"/>
      <c r="Q198" s="214"/>
    </row>
    <row r="199" spans="2:17" x14ac:dyDescent="0.2">
      <c r="B199" s="181"/>
      <c r="C199" s="240"/>
      <c r="D199" s="240"/>
      <c r="E199" s="181"/>
      <c r="F199" s="181"/>
      <c r="G199" s="28"/>
      <c r="H199" s="181"/>
      <c r="I199" s="240"/>
      <c r="J199" s="240"/>
      <c r="K199" s="181"/>
      <c r="L199" s="181"/>
      <c r="M199" s="28"/>
      <c r="N199" s="181"/>
      <c r="O199" s="214"/>
      <c r="P199" s="214"/>
      <c r="Q199" s="214"/>
    </row>
    <row r="200" spans="2:17" x14ac:dyDescent="0.2">
      <c r="B200" s="181"/>
      <c r="C200" s="240"/>
      <c r="D200" s="240"/>
      <c r="E200" s="181"/>
      <c r="F200" s="181"/>
      <c r="G200" s="28"/>
      <c r="H200" s="181"/>
      <c r="I200" s="240"/>
      <c r="J200" s="240"/>
      <c r="K200" s="181"/>
      <c r="L200" s="181"/>
      <c r="M200" s="28"/>
      <c r="N200" s="181"/>
      <c r="O200" s="214"/>
      <c r="P200" s="214"/>
      <c r="Q200" s="214"/>
    </row>
    <row r="201" spans="2:17" x14ac:dyDescent="0.2">
      <c r="B201" s="181"/>
      <c r="C201" s="240"/>
      <c r="D201" s="240"/>
      <c r="E201" s="181"/>
      <c r="F201" s="181"/>
      <c r="G201" s="28"/>
      <c r="H201" s="181"/>
      <c r="I201" s="240"/>
      <c r="J201" s="240"/>
      <c r="K201" s="181"/>
      <c r="L201" s="181"/>
      <c r="M201" s="28"/>
      <c r="N201" s="181"/>
      <c r="O201" s="214"/>
      <c r="P201" s="214"/>
      <c r="Q201" s="214"/>
    </row>
    <row r="202" spans="2:17" x14ac:dyDescent="0.2">
      <c r="B202" s="181"/>
      <c r="C202" s="240"/>
      <c r="D202" s="240"/>
      <c r="E202" s="181"/>
      <c r="F202" s="181"/>
      <c r="G202" s="28"/>
      <c r="H202" s="181"/>
      <c r="I202" s="240"/>
      <c r="J202" s="240"/>
      <c r="K202" s="181"/>
      <c r="L202" s="181"/>
      <c r="M202" s="28"/>
      <c r="N202" s="181"/>
      <c r="O202" s="214"/>
      <c r="P202" s="214"/>
      <c r="Q202" s="214"/>
    </row>
    <row r="203" spans="2:17" x14ac:dyDescent="0.2">
      <c r="B203" s="181"/>
      <c r="C203" s="240"/>
      <c r="D203" s="240"/>
      <c r="E203" s="181"/>
      <c r="F203" s="181"/>
      <c r="G203" s="28"/>
      <c r="H203" s="181"/>
      <c r="I203" s="240"/>
      <c r="J203" s="240"/>
      <c r="K203" s="181"/>
      <c r="L203" s="181"/>
      <c r="M203" s="28"/>
      <c r="N203" s="181"/>
      <c r="O203" s="214"/>
      <c r="P203" s="214"/>
      <c r="Q203" s="214"/>
    </row>
    <row r="204" spans="2:17" x14ac:dyDescent="0.2">
      <c r="B204" s="181"/>
      <c r="C204" s="240"/>
      <c r="D204" s="240"/>
      <c r="E204" s="181"/>
      <c r="F204" s="181"/>
      <c r="G204" s="28"/>
      <c r="H204" s="181"/>
      <c r="I204" s="240"/>
      <c r="J204" s="240"/>
      <c r="K204" s="181"/>
      <c r="L204" s="181"/>
      <c r="M204" s="28"/>
      <c r="N204" s="181"/>
      <c r="O204" s="214"/>
      <c r="P204" s="214"/>
      <c r="Q204" s="214"/>
    </row>
    <row r="205" spans="2:17" x14ac:dyDescent="0.2">
      <c r="B205" s="181"/>
      <c r="C205" s="240"/>
      <c r="D205" s="240"/>
      <c r="E205" s="181"/>
      <c r="F205" s="181"/>
      <c r="G205" s="28"/>
      <c r="H205" s="181"/>
      <c r="I205" s="240"/>
      <c r="J205" s="240"/>
      <c r="K205" s="181"/>
      <c r="L205" s="181"/>
      <c r="M205" s="28"/>
      <c r="N205" s="181"/>
      <c r="O205" s="214"/>
      <c r="P205" s="214"/>
      <c r="Q205" s="214"/>
    </row>
    <row r="206" spans="2:17" x14ac:dyDescent="0.2">
      <c r="B206" s="181"/>
      <c r="C206" s="240"/>
      <c r="D206" s="240"/>
      <c r="E206" s="181"/>
      <c r="F206" s="181"/>
      <c r="G206" s="28"/>
      <c r="H206" s="181"/>
      <c r="I206" s="240"/>
      <c r="J206" s="240"/>
      <c r="K206" s="181"/>
      <c r="L206" s="181"/>
      <c r="M206" s="28"/>
      <c r="N206" s="181"/>
      <c r="O206" s="214"/>
      <c r="P206" s="214"/>
      <c r="Q206" s="214"/>
    </row>
    <row r="207" spans="2:17" x14ac:dyDescent="0.2">
      <c r="B207" s="181"/>
      <c r="C207" s="240"/>
      <c r="D207" s="240"/>
      <c r="E207" s="181"/>
      <c r="F207" s="181"/>
      <c r="G207" s="28"/>
      <c r="H207" s="181"/>
      <c r="I207" s="240"/>
      <c r="J207" s="240"/>
      <c r="K207" s="181"/>
      <c r="L207" s="181"/>
      <c r="M207" s="28"/>
      <c r="N207" s="181"/>
      <c r="O207" s="214"/>
      <c r="P207" s="214"/>
      <c r="Q207" s="214"/>
    </row>
    <row r="208" spans="2:17" x14ac:dyDescent="0.2">
      <c r="B208" s="181"/>
      <c r="C208" s="240"/>
      <c r="D208" s="240"/>
      <c r="E208" s="181"/>
      <c r="F208" s="181"/>
      <c r="G208" s="28"/>
      <c r="H208" s="181"/>
      <c r="I208" s="240"/>
      <c r="J208" s="240"/>
      <c r="K208" s="181"/>
      <c r="L208" s="181"/>
      <c r="M208" s="28"/>
      <c r="N208" s="181"/>
      <c r="O208" s="214"/>
      <c r="P208" s="214"/>
      <c r="Q208" s="214"/>
    </row>
    <row r="209" spans="2:17" x14ac:dyDescent="0.2">
      <c r="B209" s="181"/>
      <c r="C209" s="240"/>
      <c r="D209" s="240"/>
      <c r="E209" s="181"/>
      <c r="F209" s="181"/>
      <c r="G209" s="28"/>
      <c r="H209" s="181"/>
      <c r="I209" s="240"/>
      <c r="J209" s="240"/>
      <c r="K209" s="181"/>
      <c r="L209" s="181"/>
      <c r="M209" s="28"/>
      <c r="N209" s="181"/>
      <c r="O209" s="214"/>
      <c r="P209" s="214"/>
      <c r="Q209" s="214"/>
    </row>
    <row r="210" spans="2:17" x14ac:dyDescent="0.2">
      <c r="B210" s="181"/>
      <c r="C210" s="240"/>
      <c r="D210" s="240"/>
      <c r="E210" s="181"/>
      <c r="F210" s="181"/>
      <c r="G210" s="28"/>
      <c r="H210" s="181"/>
      <c r="I210" s="240"/>
      <c r="J210" s="240"/>
      <c r="K210" s="181"/>
      <c r="L210" s="181"/>
      <c r="M210" s="28"/>
      <c r="N210" s="181"/>
      <c r="O210" s="214"/>
      <c r="P210" s="214"/>
      <c r="Q210" s="214"/>
    </row>
    <row r="211" spans="2:17" x14ac:dyDescent="0.2">
      <c r="B211" s="181"/>
      <c r="C211" s="240"/>
      <c r="D211" s="240"/>
      <c r="E211" s="181"/>
      <c r="F211" s="181"/>
      <c r="G211" s="28"/>
      <c r="H211" s="181"/>
      <c r="I211" s="240"/>
      <c r="J211" s="240"/>
      <c r="K211" s="181"/>
      <c r="L211" s="181"/>
      <c r="M211" s="28"/>
      <c r="N211" s="181"/>
      <c r="O211" s="214"/>
      <c r="P211" s="214"/>
      <c r="Q211" s="214"/>
    </row>
    <row r="212" spans="2:17" x14ac:dyDescent="0.2">
      <c r="B212" s="181"/>
      <c r="C212" s="240"/>
      <c r="D212" s="240"/>
      <c r="E212" s="181"/>
      <c r="F212" s="181"/>
      <c r="G212" s="28"/>
      <c r="H212" s="181"/>
      <c r="I212" s="240"/>
      <c r="J212" s="240"/>
      <c r="K212" s="181"/>
      <c r="L212" s="181"/>
      <c r="M212" s="28"/>
      <c r="N212" s="181"/>
      <c r="O212" s="214"/>
      <c r="P212" s="214"/>
      <c r="Q212" s="214"/>
    </row>
    <row r="213" spans="2:17" x14ac:dyDescent="0.2">
      <c r="B213" s="181"/>
      <c r="C213" s="240"/>
      <c r="D213" s="240"/>
      <c r="E213" s="181"/>
      <c r="F213" s="181"/>
      <c r="G213" s="28"/>
      <c r="H213" s="181"/>
      <c r="I213" s="240"/>
      <c r="J213" s="240"/>
      <c r="K213" s="181"/>
      <c r="L213" s="181"/>
      <c r="M213" s="28"/>
      <c r="N213" s="181"/>
      <c r="O213" s="214"/>
      <c r="P213" s="214"/>
      <c r="Q213" s="214"/>
    </row>
    <row r="214" spans="2:17" x14ac:dyDescent="0.2">
      <c r="B214" s="181"/>
      <c r="C214" s="240"/>
      <c r="D214" s="240"/>
      <c r="E214" s="181"/>
      <c r="F214" s="181"/>
      <c r="G214" s="28"/>
      <c r="H214" s="181"/>
      <c r="I214" s="240"/>
      <c r="J214" s="240"/>
      <c r="K214" s="181"/>
      <c r="L214" s="181"/>
      <c r="M214" s="28"/>
      <c r="N214" s="181"/>
      <c r="O214" s="214"/>
      <c r="P214" s="214"/>
      <c r="Q214" s="214"/>
    </row>
    <row r="215" spans="2:17" x14ac:dyDescent="0.2">
      <c r="B215" s="181"/>
      <c r="C215" s="240"/>
      <c r="D215" s="240"/>
      <c r="E215" s="181"/>
      <c r="F215" s="181"/>
      <c r="G215" s="28"/>
      <c r="H215" s="181"/>
      <c r="I215" s="240"/>
      <c r="J215" s="240"/>
      <c r="K215" s="181"/>
      <c r="L215" s="181"/>
      <c r="M215" s="28"/>
      <c r="N215" s="181"/>
      <c r="O215" s="214"/>
      <c r="P215" s="214"/>
      <c r="Q215" s="214"/>
    </row>
    <row r="216" spans="2:17" x14ac:dyDescent="0.2">
      <c r="B216" s="181"/>
      <c r="C216" s="240"/>
      <c r="D216" s="240"/>
      <c r="E216" s="181"/>
      <c r="F216" s="181"/>
      <c r="G216" s="28"/>
      <c r="H216" s="181"/>
      <c r="I216" s="240"/>
      <c r="J216" s="240"/>
      <c r="K216" s="181"/>
      <c r="L216" s="181"/>
      <c r="M216" s="28"/>
      <c r="N216" s="181"/>
      <c r="O216" s="214"/>
      <c r="P216" s="214"/>
      <c r="Q216" s="214"/>
    </row>
    <row r="217" spans="2:17" x14ac:dyDescent="0.2">
      <c r="B217" s="181"/>
      <c r="C217" s="240"/>
      <c r="D217" s="240"/>
      <c r="E217" s="181"/>
      <c r="F217" s="181"/>
      <c r="G217" s="28"/>
      <c r="H217" s="181"/>
      <c r="I217" s="240"/>
      <c r="J217" s="240"/>
      <c r="K217" s="181"/>
      <c r="L217" s="181"/>
      <c r="M217" s="28"/>
      <c r="N217" s="181"/>
      <c r="O217" s="214"/>
      <c r="P217" s="214"/>
      <c r="Q217" s="214"/>
    </row>
    <row r="218" spans="2:17" x14ac:dyDescent="0.2">
      <c r="B218" s="181"/>
      <c r="C218" s="240"/>
      <c r="D218" s="240"/>
      <c r="E218" s="181"/>
      <c r="F218" s="181"/>
      <c r="G218" s="28"/>
      <c r="H218" s="181"/>
      <c r="I218" s="240"/>
      <c r="J218" s="240"/>
      <c r="K218" s="181"/>
      <c r="L218" s="181"/>
      <c r="M218" s="28"/>
      <c r="N218" s="181"/>
      <c r="O218" s="214"/>
      <c r="P218" s="214"/>
      <c r="Q218" s="214"/>
    </row>
    <row r="219" spans="2:17" x14ac:dyDescent="0.2">
      <c r="B219" s="181"/>
      <c r="C219" s="240"/>
      <c r="D219" s="240"/>
      <c r="E219" s="181"/>
      <c r="F219" s="181"/>
      <c r="G219" s="28"/>
      <c r="H219" s="181"/>
      <c r="I219" s="240"/>
      <c r="J219" s="240"/>
      <c r="K219" s="181"/>
      <c r="L219" s="181"/>
      <c r="M219" s="28"/>
      <c r="N219" s="181"/>
      <c r="O219" s="214"/>
      <c r="P219" s="214"/>
      <c r="Q219" s="214"/>
    </row>
    <row r="220" spans="2:17" x14ac:dyDescent="0.2">
      <c r="B220" s="181"/>
      <c r="C220" s="240"/>
      <c r="D220" s="240"/>
      <c r="E220" s="181"/>
      <c r="F220" s="181"/>
      <c r="G220" s="28"/>
      <c r="H220" s="181"/>
      <c r="I220" s="240"/>
      <c r="J220" s="240"/>
      <c r="K220" s="181"/>
      <c r="L220" s="181"/>
      <c r="M220" s="28"/>
      <c r="N220" s="181"/>
      <c r="O220" s="214"/>
      <c r="P220" s="214"/>
      <c r="Q220" s="214"/>
    </row>
    <row r="221" spans="2:17" x14ac:dyDescent="0.2">
      <c r="B221" s="181"/>
      <c r="C221" s="240"/>
      <c r="D221" s="240"/>
      <c r="E221" s="181"/>
      <c r="F221" s="181"/>
      <c r="G221" s="28"/>
      <c r="H221" s="181"/>
      <c r="I221" s="240"/>
      <c r="J221" s="240"/>
      <c r="K221" s="181"/>
      <c r="L221" s="181"/>
      <c r="M221" s="28"/>
      <c r="N221" s="181"/>
      <c r="O221" s="214"/>
      <c r="P221" s="214"/>
      <c r="Q221" s="214"/>
    </row>
    <row r="222" spans="2:17" x14ac:dyDescent="0.2">
      <c r="B222" s="181"/>
      <c r="C222" s="240"/>
      <c r="D222" s="240"/>
      <c r="E222" s="181"/>
      <c r="F222" s="181"/>
      <c r="G222" s="28"/>
      <c r="H222" s="181"/>
      <c r="I222" s="240"/>
      <c r="J222" s="240"/>
      <c r="K222" s="181"/>
      <c r="L222" s="181"/>
      <c r="M222" s="28"/>
      <c r="N222" s="181"/>
      <c r="O222" s="214"/>
      <c r="P222" s="214"/>
      <c r="Q222" s="214"/>
    </row>
    <row r="223" spans="2:17" x14ac:dyDescent="0.2">
      <c r="B223" s="181"/>
      <c r="C223" s="240"/>
      <c r="D223" s="240"/>
      <c r="E223" s="181"/>
      <c r="F223" s="181"/>
      <c r="G223" s="28"/>
      <c r="H223" s="181"/>
      <c r="I223" s="240"/>
      <c r="J223" s="240"/>
      <c r="K223" s="181"/>
      <c r="L223" s="181"/>
      <c r="M223" s="28"/>
      <c r="N223" s="181"/>
      <c r="O223" s="214"/>
      <c r="P223" s="214"/>
      <c r="Q223" s="214"/>
    </row>
    <row r="224" spans="2:17" x14ac:dyDescent="0.2">
      <c r="B224" s="181"/>
      <c r="C224" s="240"/>
      <c r="D224" s="240"/>
      <c r="E224" s="181"/>
      <c r="F224" s="181"/>
      <c r="G224" s="28"/>
      <c r="H224" s="181"/>
      <c r="I224" s="240"/>
      <c r="J224" s="240"/>
      <c r="K224" s="181"/>
      <c r="L224" s="181"/>
      <c r="M224" s="28"/>
      <c r="N224" s="181"/>
      <c r="O224" s="214"/>
      <c r="P224" s="214"/>
      <c r="Q224" s="214"/>
    </row>
    <row r="225" spans="2:17" x14ac:dyDescent="0.2">
      <c r="B225" s="181"/>
      <c r="C225" s="240"/>
      <c r="D225" s="240"/>
      <c r="E225" s="181"/>
      <c r="F225" s="181"/>
      <c r="G225" s="28"/>
      <c r="H225" s="181"/>
      <c r="I225" s="240"/>
      <c r="J225" s="240"/>
      <c r="K225" s="181"/>
      <c r="L225" s="181"/>
      <c r="M225" s="28"/>
      <c r="N225" s="181"/>
      <c r="O225" s="214"/>
      <c r="P225" s="214"/>
      <c r="Q225" s="214"/>
    </row>
    <row r="226" spans="2:17" x14ac:dyDescent="0.2">
      <c r="B226" s="181"/>
      <c r="C226" s="240"/>
      <c r="D226" s="240"/>
      <c r="E226" s="181"/>
      <c r="F226" s="181"/>
      <c r="G226" s="28"/>
      <c r="H226" s="181"/>
      <c r="I226" s="240"/>
      <c r="J226" s="240"/>
      <c r="K226" s="181"/>
      <c r="L226" s="181"/>
      <c r="M226" s="28"/>
      <c r="N226" s="181"/>
      <c r="O226" s="214"/>
      <c r="P226" s="214"/>
      <c r="Q226" s="214"/>
    </row>
    <row r="227" spans="2:17" x14ac:dyDescent="0.2">
      <c r="B227" s="181"/>
      <c r="C227" s="240"/>
      <c r="D227" s="240"/>
      <c r="E227" s="181"/>
      <c r="F227" s="181"/>
      <c r="G227" s="28"/>
      <c r="H227" s="181"/>
      <c r="I227" s="240"/>
      <c r="J227" s="240"/>
      <c r="K227" s="181"/>
      <c r="L227" s="181"/>
      <c r="M227" s="28"/>
      <c r="N227" s="181"/>
      <c r="O227" s="214"/>
      <c r="P227" s="214"/>
      <c r="Q227" s="214"/>
    </row>
    <row r="228" spans="2:17" x14ac:dyDescent="0.2">
      <c r="B228" s="181"/>
      <c r="C228" s="240"/>
      <c r="D228" s="240"/>
      <c r="E228" s="181"/>
      <c r="F228" s="181"/>
      <c r="G228" s="28"/>
      <c r="H228" s="181"/>
      <c r="I228" s="240"/>
      <c r="J228" s="240"/>
      <c r="K228" s="181"/>
      <c r="L228" s="181"/>
      <c r="M228" s="28"/>
      <c r="N228" s="181"/>
      <c r="O228" s="214"/>
      <c r="P228" s="214"/>
      <c r="Q228" s="214"/>
    </row>
    <row r="229" spans="2:17" x14ac:dyDescent="0.2">
      <c r="B229" s="181"/>
      <c r="C229" s="240"/>
      <c r="D229" s="240"/>
      <c r="E229" s="181"/>
      <c r="F229" s="181"/>
      <c r="G229" s="28"/>
      <c r="H229" s="181"/>
      <c r="I229" s="240"/>
      <c r="J229" s="240"/>
      <c r="K229" s="181"/>
      <c r="L229" s="181"/>
      <c r="M229" s="28"/>
      <c r="N229" s="181"/>
      <c r="O229" s="214"/>
      <c r="P229" s="214"/>
      <c r="Q229" s="214"/>
    </row>
    <row r="230" spans="2:17" x14ac:dyDescent="0.2">
      <c r="B230" s="181"/>
      <c r="C230" s="240"/>
      <c r="D230" s="240"/>
      <c r="E230" s="181"/>
      <c r="F230" s="181"/>
      <c r="G230" s="28"/>
      <c r="H230" s="181"/>
      <c r="I230" s="240"/>
      <c r="J230" s="240"/>
      <c r="K230" s="181"/>
      <c r="L230" s="181"/>
      <c r="M230" s="28"/>
      <c r="N230" s="181"/>
      <c r="O230" s="214"/>
      <c r="P230" s="214"/>
      <c r="Q230" s="214"/>
    </row>
    <row r="231" spans="2:17" x14ac:dyDescent="0.2">
      <c r="B231" s="181"/>
      <c r="C231" s="240"/>
      <c r="D231" s="240"/>
      <c r="E231" s="181"/>
      <c r="F231" s="181"/>
      <c r="G231" s="28"/>
      <c r="H231" s="181"/>
      <c r="I231" s="240"/>
      <c r="J231" s="240"/>
      <c r="K231" s="181"/>
      <c r="L231" s="181"/>
      <c r="M231" s="28"/>
      <c r="N231" s="181"/>
      <c r="O231" s="214"/>
      <c r="P231" s="214"/>
      <c r="Q231" s="214"/>
    </row>
    <row r="232" spans="2:17" x14ac:dyDescent="0.2">
      <c r="B232" s="181"/>
      <c r="C232" s="240"/>
      <c r="D232" s="240"/>
      <c r="E232" s="181"/>
      <c r="F232" s="181"/>
      <c r="G232" s="28"/>
      <c r="H232" s="181"/>
      <c r="I232" s="240"/>
      <c r="J232" s="240"/>
      <c r="K232" s="181"/>
      <c r="L232" s="181"/>
      <c r="M232" s="28"/>
      <c r="N232" s="181"/>
      <c r="O232" s="214"/>
      <c r="P232" s="214"/>
      <c r="Q232" s="214"/>
    </row>
    <row r="233" spans="2:17" x14ac:dyDescent="0.2">
      <c r="B233" s="181"/>
      <c r="C233" s="240"/>
      <c r="D233" s="240"/>
      <c r="E233" s="181"/>
      <c r="F233" s="181"/>
      <c r="G233" s="28"/>
      <c r="H233" s="181"/>
      <c r="I233" s="240"/>
      <c r="J233" s="240"/>
      <c r="K233" s="181"/>
      <c r="L233" s="181"/>
      <c r="M233" s="28"/>
      <c r="N233" s="181"/>
      <c r="O233" s="214"/>
      <c r="P233" s="214"/>
      <c r="Q233" s="214"/>
    </row>
    <row r="234" spans="2:17" x14ac:dyDescent="0.2">
      <c r="B234" s="181"/>
      <c r="C234" s="240"/>
      <c r="D234" s="240"/>
      <c r="E234" s="181"/>
      <c r="F234" s="181"/>
      <c r="G234" s="28"/>
      <c r="H234" s="181"/>
      <c r="I234" s="240"/>
      <c r="J234" s="240"/>
      <c r="K234" s="181"/>
      <c r="L234" s="181"/>
      <c r="M234" s="28"/>
      <c r="N234" s="181"/>
      <c r="O234" s="214"/>
      <c r="P234" s="214"/>
      <c r="Q234" s="214"/>
    </row>
    <row r="235" spans="2:17" x14ac:dyDescent="0.2">
      <c r="B235" s="181"/>
      <c r="C235" s="240"/>
      <c r="D235" s="240"/>
      <c r="E235" s="181"/>
      <c r="F235" s="181"/>
      <c r="G235" s="28"/>
      <c r="H235" s="181"/>
      <c r="I235" s="240"/>
      <c r="J235" s="240"/>
      <c r="K235" s="181"/>
      <c r="L235" s="181"/>
      <c r="M235" s="28"/>
      <c r="N235" s="181"/>
      <c r="O235" s="214"/>
      <c r="P235" s="214"/>
      <c r="Q235" s="214"/>
    </row>
    <row r="236" spans="2:17" x14ac:dyDescent="0.2">
      <c r="B236" s="181"/>
      <c r="C236" s="240"/>
      <c r="D236" s="240"/>
      <c r="E236" s="181"/>
      <c r="F236" s="181"/>
      <c r="G236" s="28"/>
      <c r="H236" s="181"/>
      <c r="I236" s="240"/>
      <c r="J236" s="240"/>
      <c r="K236" s="181"/>
      <c r="L236" s="181"/>
      <c r="M236" s="28"/>
      <c r="N236" s="181"/>
      <c r="O236" s="214"/>
      <c r="P236" s="214"/>
      <c r="Q236" s="214"/>
    </row>
    <row r="237" spans="2:17" x14ac:dyDescent="0.2">
      <c r="B237" s="181"/>
      <c r="C237" s="240"/>
      <c r="D237" s="240"/>
      <c r="E237" s="181"/>
      <c r="F237" s="181"/>
      <c r="G237" s="28"/>
      <c r="H237" s="181"/>
      <c r="I237" s="240"/>
      <c r="J237" s="240"/>
      <c r="K237" s="181"/>
      <c r="L237" s="181"/>
      <c r="M237" s="28"/>
      <c r="N237" s="181"/>
      <c r="O237" s="214"/>
      <c r="P237" s="214"/>
      <c r="Q237" s="214"/>
    </row>
    <row r="238" spans="2:17" x14ac:dyDescent="0.2">
      <c r="B238" s="181"/>
      <c r="C238" s="240"/>
      <c r="D238" s="240"/>
      <c r="E238" s="181"/>
      <c r="F238" s="181"/>
      <c r="G238" s="28"/>
      <c r="H238" s="181"/>
      <c r="I238" s="240"/>
      <c r="J238" s="240"/>
      <c r="K238" s="181"/>
      <c r="L238" s="181"/>
      <c r="M238" s="28"/>
      <c r="N238" s="181"/>
      <c r="O238" s="214"/>
      <c r="P238" s="214"/>
      <c r="Q238" s="214"/>
    </row>
    <row r="239" spans="2:17" x14ac:dyDescent="0.2">
      <c r="B239" s="181"/>
      <c r="C239" s="240"/>
      <c r="D239" s="240"/>
      <c r="E239" s="181"/>
      <c r="F239" s="181"/>
      <c r="G239" s="28"/>
      <c r="H239" s="181"/>
      <c r="I239" s="240"/>
      <c r="J239" s="240"/>
      <c r="K239" s="181"/>
      <c r="L239" s="181"/>
      <c r="M239" s="28"/>
      <c r="N239" s="181"/>
      <c r="O239" s="214"/>
      <c r="P239" s="214"/>
      <c r="Q239" s="214"/>
    </row>
    <row r="240" spans="2:17" x14ac:dyDescent="0.2">
      <c r="B240" s="181"/>
      <c r="C240" s="240"/>
      <c r="D240" s="240"/>
      <c r="E240" s="181"/>
      <c r="F240" s="181"/>
      <c r="G240" s="28"/>
      <c r="H240" s="181"/>
      <c r="I240" s="240"/>
      <c r="J240" s="240"/>
      <c r="K240" s="181"/>
      <c r="L240" s="181"/>
      <c r="M240" s="28"/>
      <c r="N240" s="181"/>
      <c r="O240" s="214"/>
      <c r="P240" s="214"/>
      <c r="Q240" s="214"/>
    </row>
    <row r="241" spans="2:17" x14ac:dyDescent="0.2">
      <c r="B241" s="181"/>
      <c r="C241" s="240"/>
      <c r="D241" s="240"/>
      <c r="E241" s="181"/>
      <c r="F241" s="181"/>
      <c r="G241" s="28"/>
      <c r="H241" s="181"/>
      <c r="I241" s="240"/>
      <c r="J241" s="240"/>
      <c r="K241" s="181"/>
      <c r="L241" s="181"/>
      <c r="M241" s="28"/>
      <c r="N241" s="181"/>
      <c r="O241" s="214"/>
      <c r="P241" s="214"/>
      <c r="Q241" s="214"/>
    </row>
    <row r="242" spans="2:17" x14ac:dyDescent="0.2">
      <c r="B242" s="181"/>
      <c r="C242" s="240"/>
      <c r="D242" s="240"/>
      <c r="E242" s="181"/>
      <c r="F242" s="181"/>
      <c r="G242" s="28"/>
      <c r="H242" s="181"/>
      <c r="I242" s="240"/>
      <c r="J242" s="240"/>
      <c r="K242" s="181"/>
      <c r="L242" s="181"/>
      <c r="M242" s="28"/>
      <c r="N242" s="181"/>
      <c r="O242" s="214"/>
      <c r="P242" s="214"/>
      <c r="Q242" s="214"/>
    </row>
    <row r="243" spans="2:17" x14ac:dyDescent="0.2">
      <c r="B243" s="181"/>
      <c r="C243" s="240"/>
      <c r="D243" s="240"/>
      <c r="E243" s="181"/>
      <c r="F243" s="181"/>
      <c r="G243" s="28"/>
      <c r="H243" s="181"/>
      <c r="I243" s="240"/>
      <c r="J243" s="240"/>
      <c r="K243" s="181"/>
      <c r="L243" s="181"/>
      <c r="M243" s="28"/>
      <c r="N243" s="181"/>
      <c r="O243" s="214"/>
      <c r="P243" s="214"/>
      <c r="Q243" s="214"/>
    </row>
    <row r="244" spans="2:17" x14ac:dyDescent="0.2">
      <c r="B244" s="181"/>
      <c r="C244" s="240"/>
      <c r="D244" s="240"/>
      <c r="E244" s="181"/>
      <c r="F244" s="181"/>
      <c r="G244" s="28"/>
      <c r="H244" s="181"/>
      <c r="I244" s="240"/>
      <c r="J244" s="240"/>
      <c r="K244" s="181"/>
      <c r="L244" s="181"/>
      <c r="M244" s="28"/>
      <c r="N244" s="181"/>
      <c r="O244" s="214"/>
      <c r="P244" s="214"/>
      <c r="Q244" s="214"/>
    </row>
    <row r="245" spans="2:17" x14ac:dyDescent="0.2">
      <c r="B245" s="181"/>
      <c r="C245" s="240"/>
      <c r="D245" s="240"/>
      <c r="E245" s="181"/>
      <c r="F245" s="181"/>
      <c r="G245" s="28"/>
      <c r="H245" s="181"/>
      <c r="I245" s="240"/>
      <c r="J245" s="240"/>
      <c r="K245" s="181"/>
      <c r="L245" s="181"/>
      <c r="M245" s="28"/>
      <c r="N245" s="181"/>
      <c r="O245" s="214"/>
      <c r="P245" s="214"/>
      <c r="Q245" s="214"/>
    </row>
    <row r="246" spans="2:17" x14ac:dyDescent="0.2">
      <c r="B246" s="181"/>
      <c r="C246" s="240"/>
      <c r="D246" s="240"/>
      <c r="E246" s="181"/>
      <c r="F246" s="181"/>
      <c r="G246" s="28"/>
      <c r="H246" s="181"/>
      <c r="I246" s="240"/>
      <c r="J246" s="240"/>
      <c r="K246" s="181"/>
      <c r="L246" s="181"/>
      <c r="M246" s="28"/>
      <c r="N246" s="181"/>
      <c r="O246" s="214"/>
      <c r="P246" s="214"/>
      <c r="Q246" s="214"/>
    </row>
    <row r="247" spans="2:17" x14ac:dyDescent="0.2">
      <c r="B247" s="181"/>
      <c r="C247" s="240"/>
      <c r="D247" s="240"/>
      <c r="E247" s="181"/>
      <c r="F247" s="181"/>
      <c r="G247" s="28"/>
      <c r="H247" s="181"/>
      <c r="I247" s="240"/>
      <c r="J247" s="240"/>
      <c r="K247" s="181"/>
      <c r="L247" s="181"/>
      <c r="M247" s="28"/>
      <c r="N247" s="181"/>
      <c r="O247" s="214"/>
      <c r="P247" s="214"/>
      <c r="Q247" s="214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40625" defaultRowHeight="12.75" outlineLevelRow="2" x14ac:dyDescent="0.2"/>
  <cols>
    <col min="1" max="1" width="81.42578125" style="64" customWidth="1"/>
    <col min="2" max="2" width="14.28515625" style="192" customWidth="1"/>
    <col min="3" max="3" width="15.42578125" style="192" customWidth="1"/>
    <col min="4" max="4" width="10.28515625" style="35" customWidth="1"/>
    <col min="5" max="5" width="8.85546875" style="221" hidden="1" customWidth="1"/>
    <col min="6" max="16384" width="9.140625" style="221"/>
  </cols>
  <sheetData>
    <row r="2" spans="1:20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30.06.2021</v>
      </c>
      <c r="B2" s="3"/>
      <c r="C2" s="3"/>
      <c r="D2" s="3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</row>
    <row r="3" spans="1:20" ht="18.75" x14ac:dyDescent="0.3">
      <c r="A3" s="1" t="s">
        <v>155</v>
      </c>
      <c r="B3" s="1"/>
      <c r="C3" s="1"/>
      <c r="D3" s="1"/>
    </row>
    <row r="4" spans="1:20" x14ac:dyDescent="0.2">
      <c r="B4" s="181"/>
      <c r="C4" s="181"/>
      <c r="D4" s="28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</row>
    <row r="5" spans="1:20" s="236" customFormat="1" x14ac:dyDescent="0.2">
      <c r="B5" s="223"/>
      <c r="C5" s="223"/>
      <c r="D5" s="236" t="str">
        <f>VALVAL</f>
        <v>млрд. одиниць</v>
      </c>
    </row>
    <row r="6" spans="1:20" s="37" customFormat="1" x14ac:dyDescent="0.2">
      <c r="A6" s="220"/>
      <c r="B6" s="7" t="s">
        <v>157</v>
      </c>
      <c r="C6" s="7" t="s">
        <v>160</v>
      </c>
      <c r="D6" s="101" t="s">
        <v>181</v>
      </c>
      <c r="E6" s="109" t="s">
        <v>53</v>
      </c>
    </row>
    <row r="7" spans="1:20" s="143" customFormat="1" ht="15.75" x14ac:dyDescent="0.2">
      <c r="A7" s="34" t="s">
        <v>142</v>
      </c>
      <c r="B7" s="119">
        <f>B$8+B$18</f>
        <v>92.520304032729996</v>
      </c>
      <c r="C7" s="119">
        <f>C$8+C$18</f>
        <v>2514.3595384780501</v>
      </c>
      <c r="D7" s="98">
        <v>1.000003</v>
      </c>
      <c r="E7" s="13" t="s">
        <v>86</v>
      </c>
    </row>
    <row r="8" spans="1:20" s="20" customFormat="1" ht="15" x14ac:dyDescent="0.2">
      <c r="A8" s="68" t="s">
        <v>64</v>
      </c>
      <c r="B8" s="213">
        <f>B$9+B$12</f>
        <v>81.866061179889996</v>
      </c>
      <c r="C8" s="213">
        <f>C$9+C$12</f>
        <v>2224.8166384361102</v>
      </c>
      <c r="D8" s="233">
        <f>D$9+D$12</f>
        <v>0.88484600000000002</v>
      </c>
      <c r="E8" s="65" t="s">
        <v>86</v>
      </c>
    </row>
    <row r="9" spans="1:20" s="110" customFormat="1" ht="15" outlineLevel="1" x14ac:dyDescent="0.2">
      <c r="A9" s="243" t="s">
        <v>46</v>
      </c>
      <c r="B9" s="150">
        <f>SUM(B$10:B$11)</f>
        <v>36.839111490219999</v>
      </c>
      <c r="C9" s="150">
        <f>SUM(C$10:C$11)</f>
        <v>1001.15074558476</v>
      </c>
      <c r="D9" s="96">
        <v>0.39817399999999997</v>
      </c>
      <c r="E9" s="18" t="s">
        <v>154</v>
      </c>
    </row>
    <row r="10" spans="1:20" s="239" customFormat="1" ht="14.25" outlineLevel="2" x14ac:dyDescent="0.2">
      <c r="A10" s="164" t="s">
        <v>184</v>
      </c>
      <c r="B10" s="103">
        <v>36.768547742529996</v>
      </c>
      <c r="C10" s="103">
        <v>999.23308400830001</v>
      </c>
      <c r="D10" s="71">
        <v>0.39741100000000001</v>
      </c>
      <c r="E10" s="227" t="s">
        <v>12</v>
      </c>
    </row>
    <row r="11" spans="1:20" ht="14.25" outlineLevel="2" x14ac:dyDescent="0.2">
      <c r="A11" s="57" t="s">
        <v>108</v>
      </c>
      <c r="B11" s="254">
        <v>7.0563747689999998E-2</v>
      </c>
      <c r="C11" s="254">
        <v>1.91766157646</v>
      </c>
      <c r="D11" s="71">
        <v>7.6300000000000001E-4</v>
      </c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</row>
    <row r="12" spans="1:20" ht="15" outlineLevel="1" x14ac:dyDescent="0.25">
      <c r="A12" s="49" t="s">
        <v>59</v>
      </c>
      <c r="B12" s="88">
        <f>SUM(B$13:B$17)</f>
        <v>45.026949689669998</v>
      </c>
      <c r="C12" s="88">
        <f>SUM(C$13:C$17)</f>
        <v>1223.66589285135</v>
      </c>
      <c r="D12" s="171">
        <v>0.48667199999999999</v>
      </c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</row>
    <row r="13" spans="1:20" ht="14.25" outlineLevel="2" x14ac:dyDescent="0.25">
      <c r="A13" s="238" t="s">
        <v>165</v>
      </c>
      <c r="B13" s="62">
        <v>15.5350615327</v>
      </c>
      <c r="C13" s="62">
        <v>422.18549273073</v>
      </c>
      <c r="D13" s="144">
        <v>0.16791</v>
      </c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</row>
    <row r="14" spans="1:20" ht="28.5" outlineLevel="2" x14ac:dyDescent="0.25">
      <c r="A14" s="238" t="s">
        <v>41</v>
      </c>
      <c r="B14" s="62">
        <v>1.4997298907900001</v>
      </c>
      <c r="C14" s="62">
        <v>40.757109431289997</v>
      </c>
      <c r="D14" s="144">
        <v>1.6209999999999999E-2</v>
      </c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</row>
    <row r="15" spans="1:20" ht="28.5" outlineLevel="2" x14ac:dyDescent="0.25">
      <c r="A15" s="238" t="s">
        <v>207</v>
      </c>
      <c r="B15" s="62">
        <v>1.7303799010300001</v>
      </c>
      <c r="C15" s="62">
        <v>47.025323304529998</v>
      </c>
      <c r="D15" s="144">
        <v>1.8703000000000001E-2</v>
      </c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</row>
    <row r="16" spans="1:20" ht="14.25" outlineLevel="2" x14ac:dyDescent="0.25">
      <c r="A16" s="238" t="s">
        <v>51</v>
      </c>
      <c r="B16" s="62">
        <v>24.510130124730001</v>
      </c>
      <c r="C16" s="62">
        <v>666.09464930879994</v>
      </c>
      <c r="D16" s="144">
        <v>0.26491599999999998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</row>
    <row r="17" spans="1:18" ht="14.25" outlineLevel="2" x14ac:dyDescent="0.25">
      <c r="A17" s="238" t="s">
        <v>168</v>
      </c>
      <c r="B17" s="62">
        <v>1.75164824042</v>
      </c>
      <c r="C17" s="62">
        <v>47.603318076000001</v>
      </c>
      <c r="D17" s="144">
        <v>1.8932999999999998E-2</v>
      </c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</row>
    <row r="18" spans="1:18" ht="15" x14ac:dyDescent="0.25">
      <c r="A18" s="219" t="s">
        <v>14</v>
      </c>
      <c r="B18" s="222">
        <f>B$19+B$23</f>
        <v>10.65424285284</v>
      </c>
      <c r="C18" s="222">
        <f>C$19+C$23</f>
        <v>289.54290004194002</v>
      </c>
      <c r="D18" s="63">
        <f>D$19+D$23</f>
        <v>0.115157</v>
      </c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</row>
    <row r="19" spans="1:18" ht="15" outlineLevel="1" x14ac:dyDescent="0.25">
      <c r="A19" s="49" t="s">
        <v>46</v>
      </c>
      <c r="B19" s="88">
        <f>SUM(B$20:B$22)</f>
        <v>1.3437280295299998</v>
      </c>
      <c r="C19" s="88">
        <f>SUM(C$20:C$22)</f>
        <v>36.517556049289993</v>
      </c>
      <c r="D19" s="171">
        <v>1.4524E-2</v>
      </c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</row>
    <row r="20" spans="1:18" ht="14.25" outlineLevel="2" x14ac:dyDescent="0.25">
      <c r="A20" s="238" t="s">
        <v>184</v>
      </c>
      <c r="B20" s="62">
        <v>0.62291101435999996</v>
      </c>
      <c r="C20" s="62">
        <v>16.928416599999998</v>
      </c>
      <c r="D20" s="144">
        <v>6.7330000000000003E-3</v>
      </c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</row>
    <row r="21" spans="1:18" ht="14.25" outlineLevel="2" x14ac:dyDescent="0.25">
      <c r="A21" s="238" t="s">
        <v>108</v>
      </c>
      <c r="B21" s="62">
        <v>0.72078188714000002</v>
      </c>
      <c r="C21" s="62">
        <v>19.588184799290001</v>
      </c>
      <c r="D21" s="144">
        <v>7.7910000000000002E-3</v>
      </c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</row>
    <row r="22" spans="1:18" ht="14.25" outlineLevel="2" x14ac:dyDescent="0.25">
      <c r="A22" s="238" t="s">
        <v>127</v>
      </c>
      <c r="B22" s="62">
        <v>3.5128030000000002E-5</v>
      </c>
      <c r="C22" s="62">
        <v>9.5465000000000003E-4</v>
      </c>
      <c r="D22" s="144">
        <v>0</v>
      </c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</row>
    <row r="23" spans="1:18" ht="15" outlineLevel="1" x14ac:dyDescent="0.25">
      <c r="A23" s="49" t="s">
        <v>59</v>
      </c>
      <c r="B23" s="88">
        <f>SUM(B$24:B$27)</f>
        <v>9.3105148233099992</v>
      </c>
      <c r="C23" s="88">
        <f>SUM(C$24:C$27)</f>
        <v>253.02534399264999</v>
      </c>
      <c r="D23" s="171">
        <v>0.100633</v>
      </c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</row>
    <row r="24" spans="1:18" ht="14.25" outlineLevel="2" x14ac:dyDescent="0.25">
      <c r="A24" s="238" t="s">
        <v>165</v>
      </c>
      <c r="B24" s="62">
        <v>7.3254652406199998</v>
      </c>
      <c r="C24" s="62">
        <v>199.07904101865</v>
      </c>
      <c r="D24" s="144">
        <v>7.9176999999999997E-2</v>
      </c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</row>
    <row r="25" spans="1:18" ht="28.5" outlineLevel="2" x14ac:dyDescent="0.25">
      <c r="A25" s="238" t="s">
        <v>207</v>
      </c>
      <c r="B25" s="62">
        <v>1.16887678093</v>
      </c>
      <c r="C25" s="62">
        <v>31.765746061449999</v>
      </c>
      <c r="D25" s="144">
        <v>1.2633999999999999E-2</v>
      </c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</row>
    <row r="26" spans="1:18" ht="14.25" outlineLevel="2" x14ac:dyDescent="0.25">
      <c r="A26" s="238" t="s">
        <v>51</v>
      </c>
      <c r="B26" s="62">
        <v>0.7</v>
      </c>
      <c r="C26" s="62">
        <v>19.023409999999998</v>
      </c>
      <c r="D26" s="144">
        <v>7.5659999999999998E-3</v>
      </c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</row>
    <row r="27" spans="1:18" ht="14.25" outlineLevel="2" x14ac:dyDescent="0.25">
      <c r="A27" s="238" t="s">
        <v>168</v>
      </c>
      <c r="B27" s="62">
        <v>0.11617280176</v>
      </c>
      <c r="C27" s="62">
        <v>3.15714691255</v>
      </c>
      <c r="D27" s="144">
        <v>1.256E-3</v>
      </c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</row>
    <row r="28" spans="1:18" x14ac:dyDescent="0.2">
      <c r="B28" s="181"/>
      <c r="C28" s="181"/>
      <c r="D28" s="28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</row>
    <row r="29" spans="1:18" x14ac:dyDescent="0.2">
      <c r="B29" s="181"/>
      <c r="C29" s="181"/>
      <c r="D29" s="28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</row>
    <row r="30" spans="1:18" x14ac:dyDescent="0.2">
      <c r="B30" s="181"/>
      <c r="C30" s="181"/>
      <c r="D30" s="28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</row>
    <row r="31" spans="1:18" x14ac:dyDescent="0.2">
      <c r="B31" s="181"/>
      <c r="C31" s="181"/>
      <c r="D31" s="28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</row>
    <row r="32" spans="1:18" x14ac:dyDescent="0.2">
      <c r="B32" s="181"/>
      <c r="C32" s="181"/>
      <c r="D32" s="28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</row>
    <row r="33" spans="2:18" x14ac:dyDescent="0.2">
      <c r="B33" s="181"/>
      <c r="C33" s="181"/>
      <c r="D33" s="28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</row>
    <row r="34" spans="2:18" x14ac:dyDescent="0.2">
      <c r="B34" s="181"/>
      <c r="C34" s="181"/>
      <c r="D34" s="28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</row>
    <row r="35" spans="2:18" x14ac:dyDescent="0.2">
      <c r="B35" s="181"/>
      <c r="C35" s="181"/>
      <c r="D35" s="28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</row>
    <row r="36" spans="2:18" x14ac:dyDescent="0.2">
      <c r="B36" s="181"/>
      <c r="C36" s="181"/>
      <c r="D36" s="28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</row>
    <row r="37" spans="2:18" x14ac:dyDescent="0.2">
      <c r="B37" s="181"/>
      <c r="C37" s="181"/>
      <c r="D37" s="28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</row>
    <row r="38" spans="2:18" x14ac:dyDescent="0.2">
      <c r="B38" s="181"/>
      <c r="C38" s="181"/>
      <c r="D38" s="28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</row>
    <row r="39" spans="2:18" x14ac:dyDescent="0.2">
      <c r="B39" s="181"/>
      <c r="C39" s="181"/>
      <c r="D39" s="28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</row>
    <row r="40" spans="2:18" x14ac:dyDescent="0.2">
      <c r="B40" s="181"/>
      <c r="C40" s="181"/>
      <c r="D40" s="28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</row>
    <row r="41" spans="2:18" x14ac:dyDescent="0.2">
      <c r="B41" s="181"/>
      <c r="C41" s="181"/>
      <c r="D41" s="28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</row>
    <row r="42" spans="2:18" x14ac:dyDescent="0.2">
      <c r="B42" s="181"/>
      <c r="C42" s="181"/>
      <c r="D42" s="28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</row>
    <row r="43" spans="2:18" x14ac:dyDescent="0.2">
      <c r="B43" s="181"/>
      <c r="C43" s="181"/>
      <c r="D43" s="28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</row>
    <row r="44" spans="2:18" x14ac:dyDescent="0.2">
      <c r="B44" s="181"/>
      <c r="C44" s="181"/>
      <c r="D44" s="28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</row>
    <row r="45" spans="2:18" x14ac:dyDescent="0.2">
      <c r="B45" s="181"/>
      <c r="C45" s="181"/>
      <c r="D45" s="28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</row>
    <row r="46" spans="2:18" x14ac:dyDescent="0.2">
      <c r="B46" s="181"/>
      <c r="C46" s="181"/>
      <c r="D46" s="28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</row>
    <row r="47" spans="2:18" x14ac:dyDescent="0.2">
      <c r="B47" s="181"/>
      <c r="C47" s="181"/>
      <c r="D47" s="28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</row>
    <row r="48" spans="2:18" x14ac:dyDescent="0.2">
      <c r="B48" s="181"/>
      <c r="C48" s="181"/>
      <c r="D48" s="28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</row>
    <row r="49" spans="2:18" x14ac:dyDescent="0.2">
      <c r="B49" s="181"/>
      <c r="C49" s="181"/>
      <c r="D49" s="28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</row>
    <row r="50" spans="2:18" x14ac:dyDescent="0.2">
      <c r="B50" s="181"/>
      <c r="C50" s="181"/>
      <c r="D50" s="28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</row>
    <row r="51" spans="2:18" x14ac:dyDescent="0.2">
      <c r="B51" s="181"/>
      <c r="C51" s="181"/>
      <c r="D51" s="28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</row>
    <row r="52" spans="2:18" x14ac:dyDescent="0.2">
      <c r="B52" s="181"/>
      <c r="C52" s="181"/>
      <c r="D52" s="28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</row>
    <row r="53" spans="2:18" x14ac:dyDescent="0.2">
      <c r="B53" s="181"/>
      <c r="C53" s="181"/>
      <c r="D53" s="28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</row>
    <row r="54" spans="2:18" x14ac:dyDescent="0.2">
      <c r="B54" s="181"/>
      <c r="C54" s="181"/>
      <c r="D54" s="28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</row>
    <row r="55" spans="2:18" x14ac:dyDescent="0.2">
      <c r="B55" s="181"/>
      <c r="C55" s="181"/>
      <c r="D55" s="28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</row>
    <row r="56" spans="2:18" x14ac:dyDescent="0.2">
      <c r="B56" s="181"/>
      <c r="C56" s="181"/>
      <c r="D56" s="28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</row>
    <row r="57" spans="2:18" x14ac:dyDescent="0.2">
      <c r="B57" s="181"/>
      <c r="C57" s="181"/>
      <c r="D57" s="28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</row>
    <row r="58" spans="2:18" x14ac:dyDescent="0.2">
      <c r="B58" s="181"/>
      <c r="C58" s="181"/>
      <c r="D58" s="28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</row>
    <row r="59" spans="2:18" x14ac:dyDescent="0.2">
      <c r="B59" s="181"/>
      <c r="C59" s="181"/>
      <c r="D59" s="28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</row>
    <row r="60" spans="2:18" x14ac:dyDescent="0.2">
      <c r="B60" s="181"/>
      <c r="C60" s="181"/>
      <c r="D60" s="28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</row>
    <row r="61" spans="2:18" x14ac:dyDescent="0.2">
      <c r="B61" s="181"/>
      <c r="C61" s="181"/>
      <c r="D61" s="28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214"/>
    </row>
    <row r="62" spans="2:18" x14ac:dyDescent="0.2">
      <c r="B62" s="181"/>
      <c r="C62" s="181"/>
      <c r="D62" s="28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</row>
    <row r="63" spans="2:18" x14ac:dyDescent="0.2">
      <c r="B63" s="181"/>
      <c r="C63" s="181"/>
      <c r="D63" s="28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</row>
    <row r="64" spans="2:18" x14ac:dyDescent="0.2">
      <c r="B64" s="181"/>
      <c r="C64" s="181"/>
      <c r="D64" s="28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</row>
    <row r="65" spans="2:18" x14ac:dyDescent="0.2">
      <c r="B65" s="181"/>
      <c r="C65" s="181"/>
      <c r="D65" s="28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</row>
    <row r="66" spans="2:18" x14ac:dyDescent="0.2">
      <c r="B66" s="181"/>
      <c r="C66" s="181"/>
      <c r="D66" s="28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4"/>
    </row>
    <row r="67" spans="2:18" x14ac:dyDescent="0.2">
      <c r="B67" s="181"/>
      <c r="C67" s="181"/>
      <c r="D67" s="28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</row>
    <row r="68" spans="2:18" x14ac:dyDescent="0.2">
      <c r="B68" s="181"/>
      <c r="C68" s="181"/>
      <c r="D68" s="28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</row>
    <row r="69" spans="2:18" x14ac:dyDescent="0.2">
      <c r="B69" s="181"/>
      <c r="C69" s="181"/>
      <c r="D69" s="28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</row>
    <row r="70" spans="2:18" x14ac:dyDescent="0.2">
      <c r="B70" s="181"/>
      <c r="C70" s="181"/>
      <c r="D70" s="28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4"/>
    </row>
    <row r="71" spans="2:18" x14ac:dyDescent="0.2">
      <c r="B71" s="181"/>
      <c r="C71" s="181"/>
      <c r="D71" s="28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</row>
    <row r="72" spans="2:18" x14ac:dyDescent="0.2">
      <c r="B72" s="181"/>
      <c r="C72" s="181"/>
      <c r="D72" s="28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</row>
    <row r="73" spans="2:18" x14ac:dyDescent="0.2">
      <c r="B73" s="181"/>
      <c r="C73" s="181"/>
      <c r="D73" s="28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</row>
    <row r="74" spans="2:18" x14ac:dyDescent="0.2">
      <c r="B74" s="181"/>
      <c r="C74" s="181"/>
      <c r="D74" s="28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</row>
    <row r="75" spans="2:18" x14ac:dyDescent="0.2">
      <c r="B75" s="181"/>
      <c r="C75" s="181"/>
      <c r="D75" s="28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</row>
    <row r="76" spans="2:18" x14ac:dyDescent="0.2">
      <c r="B76" s="181"/>
      <c r="C76" s="181"/>
      <c r="D76" s="28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4"/>
    </row>
    <row r="77" spans="2:18" x14ac:dyDescent="0.2">
      <c r="B77" s="181"/>
      <c r="C77" s="181"/>
      <c r="D77" s="28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  <c r="R77" s="214"/>
    </row>
    <row r="78" spans="2:18" x14ac:dyDescent="0.2">
      <c r="B78" s="181"/>
      <c r="C78" s="181"/>
      <c r="D78" s="28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</row>
    <row r="79" spans="2:18" x14ac:dyDescent="0.2">
      <c r="B79" s="181"/>
      <c r="C79" s="181"/>
      <c r="D79" s="28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  <c r="R79" s="214"/>
    </row>
    <row r="80" spans="2:18" x14ac:dyDescent="0.2">
      <c r="B80" s="181"/>
      <c r="C80" s="181"/>
      <c r="D80" s="28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  <c r="R80" s="214"/>
    </row>
    <row r="81" spans="2:18" x14ac:dyDescent="0.2">
      <c r="B81" s="181"/>
      <c r="C81" s="181"/>
      <c r="D81" s="28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4"/>
    </row>
    <row r="82" spans="2:18" x14ac:dyDescent="0.2">
      <c r="B82" s="181"/>
      <c r="C82" s="181"/>
      <c r="D82" s="28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  <c r="R82" s="214"/>
    </row>
    <row r="83" spans="2:18" x14ac:dyDescent="0.2">
      <c r="B83" s="181"/>
      <c r="C83" s="181"/>
      <c r="D83" s="28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  <c r="R83" s="214"/>
    </row>
    <row r="84" spans="2:18" x14ac:dyDescent="0.2">
      <c r="B84" s="181"/>
      <c r="C84" s="181"/>
      <c r="D84" s="28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4"/>
    </row>
    <row r="85" spans="2:18" x14ac:dyDescent="0.2">
      <c r="B85" s="181"/>
      <c r="C85" s="181"/>
      <c r="D85" s="28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</row>
    <row r="86" spans="2:18" x14ac:dyDescent="0.2">
      <c r="B86" s="181"/>
      <c r="C86" s="181"/>
      <c r="D86" s="28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  <c r="R86" s="214"/>
    </row>
    <row r="87" spans="2:18" x14ac:dyDescent="0.2">
      <c r="B87" s="181"/>
      <c r="C87" s="181"/>
      <c r="D87" s="28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  <c r="R87" s="214"/>
    </row>
    <row r="88" spans="2:18" x14ac:dyDescent="0.2">
      <c r="B88" s="181"/>
      <c r="C88" s="181"/>
      <c r="D88" s="28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  <c r="R88" s="214"/>
    </row>
    <row r="89" spans="2:18" x14ac:dyDescent="0.2">
      <c r="B89" s="181"/>
      <c r="C89" s="181"/>
      <c r="D89" s="28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  <c r="R89" s="214"/>
    </row>
    <row r="90" spans="2:18" x14ac:dyDescent="0.2">
      <c r="B90" s="181"/>
      <c r="C90" s="181"/>
      <c r="D90" s="28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  <c r="R90" s="214"/>
    </row>
    <row r="91" spans="2:18" x14ac:dyDescent="0.2">
      <c r="B91" s="181"/>
      <c r="C91" s="181"/>
      <c r="D91" s="28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214"/>
    </row>
    <row r="92" spans="2:18" x14ac:dyDescent="0.2">
      <c r="B92" s="181"/>
      <c r="C92" s="181"/>
      <c r="D92" s="28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  <c r="R92" s="214"/>
    </row>
    <row r="93" spans="2:18" x14ac:dyDescent="0.2">
      <c r="B93" s="181"/>
      <c r="C93" s="181"/>
      <c r="D93" s="28"/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  <c r="R93" s="214"/>
    </row>
    <row r="94" spans="2:18" x14ac:dyDescent="0.2">
      <c r="B94" s="181"/>
      <c r="C94" s="181"/>
      <c r="D94" s="28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  <c r="R94" s="214"/>
    </row>
    <row r="95" spans="2:18" x14ac:dyDescent="0.2">
      <c r="B95" s="181"/>
      <c r="C95" s="181"/>
      <c r="D95" s="28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  <c r="R95" s="214"/>
    </row>
    <row r="96" spans="2:18" x14ac:dyDescent="0.2">
      <c r="B96" s="181"/>
      <c r="C96" s="181"/>
      <c r="D96" s="28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  <c r="R96" s="214"/>
    </row>
    <row r="97" spans="2:18" x14ac:dyDescent="0.2">
      <c r="B97" s="181"/>
      <c r="C97" s="181"/>
      <c r="D97" s="28"/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4"/>
      <c r="Q97" s="214"/>
      <c r="R97" s="214"/>
    </row>
    <row r="98" spans="2:18" x14ac:dyDescent="0.2">
      <c r="B98" s="181"/>
      <c r="C98" s="181"/>
      <c r="D98" s="28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  <c r="R98" s="214"/>
    </row>
    <row r="99" spans="2:18" x14ac:dyDescent="0.2">
      <c r="B99" s="181"/>
      <c r="C99" s="181"/>
      <c r="D99" s="28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  <c r="R99" s="214"/>
    </row>
    <row r="100" spans="2:18" x14ac:dyDescent="0.2">
      <c r="B100" s="181"/>
      <c r="C100" s="181"/>
      <c r="D100" s="28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  <c r="R100" s="214"/>
    </row>
    <row r="101" spans="2:18" x14ac:dyDescent="0.2">
      <c r="B101" s="181"/>
      <c r="C101" s="181"/>
      <c r="D101" s="28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</row>
    <row r="102" spans="2:18" x14ac:dyDescent="0.2">
      <c r="B102" s="181"/>
      <c r="C102" s="181"/>
      <c r="D102" s="28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  <c r="R102" s="214"/>
    </row>
    <row r="103" spans="2:18" x14ac:dyDescent="0.2">
      <c r="B103" s="181"/>
      <c r="C103" s="181"/>
      <c r="D103" s="28"/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</row>
    <row r="104" spans="2:18" x14ac:dyDescent="0.2">
      <c r="B104" s="181"/>
      <c r="C104" s="181"/>
      <c r="D104" s="28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  <c r="R104" s="214"/>
    </row>
    <row r="105" spans="2:18" x14ac:dyDescent="0.2">
      <c r="B105" s="181"/>
      <c r="C105" s="181"/>
      <c r="D105" s="28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  <c r="R105" s="214"/>
    </row>
    <row r="106" spans="2:18" x14ac:dyDescent="0.2">
      <c r="B106" s="181"/>
      <c r="C106" s="181"/>
      <c r="D106" s="28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  <c r="R106" s="214"/>
    </row>
    <row r="107" spans="2:18" x14ac:dyDescent="0.2">
      <c r="B107" s="181"/>
      <c r="C107" s="181"/>
      <c r="D107" s="28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  <c r="R107" s="214"/>
    </row>
    <row r="108" spans="2:18" x14ac:dyDescent="0.2">
      <c r="B108" s="181"/>
      <c r="C108" s="181"/>
      <c r="D108" s="28"/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  <c r="R108" s="214"/>
    </row>
    <row r="109" spans="2:18" x14ac:dyDescent="0.2">
      <c r="B109" s="181"/>
      <c r="C109" s="181"/>
      <c r="D109" s="28"/>
      <c r="E109" s="214"/>
      <c r="F109" s="214"/>
      <c r="G109" s="214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  <c r="R109" s="214"/>
    </row>
    <row r="110" spans="2:18" x14ac:dyDescent="0.2">
      <c r="B110" s="181"/>
      <c r="C110" s="181"/>
      <c r="D110" s="28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  <c r="R110" s="214"/>
    </row>
    <row r="111" spans="2:18" x14ac:dyDescent="0.2">
      <c r="B111" s="181"/>
      <c r="C111" s="181"/>
      <c r="D111" s="28"/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  <c r="O111" s="214"/>
      <c r="P111" s="214"/>
      <c r="Q111" s="214"/>
      <c r="R111" s="214"/>
    </row>
    <row r="112" spans="2:18" x14ac:dyDescent="0.2">
      <c r="B112" s="181"/>
      <c r="C112" s="181"/>
      <c r="D112" s="28"/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  <c r="R112" s="214"/>
    </row>
    <row r="113" spans="2:18" x14ac:dyDescent="0.2">
      <c r="B113" s="181"/>
      <c r="C113" s="181"/>
      <c r="D113" s="28"/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  <c r="R113" s="214"/>
    </row>
    <row r="114" spans="2:18" x14ac:dyDescent="0.2">
      <c r="B114" s="181"/>
      <c r="C114" s="181"/>
      <c r="D114" s="28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  <c r="R114" s="214"/>
    </row>
    <row r="115" spans="2:18" x14ac:dyDescent="0.2">
      <c r="B115" s="181"/>
      <c r="C115" s="181"/>
      <c r="D115" s="28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  <c r="R115" s="214"/>
    </row>
    <row r="116" spans="2:18" x14ac:dyDescent="0.2">
      <c r="B116" s="181"/>
      <c r="C116" s="181"/>
      <c r="D116" s="28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  <c r="R116" s="214"/>
    </row>
    <row r="117" spans="2:18" x14ac:dyDescent="0.2">
      <c r="B117" s="181"/>
      <c r="C117" s="181"/>
      <c r="D117" s="28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  <c r="R117" s="214"/>
    </row>
    <row r="118" spans="2:18" x14ac:dyDescent="0.2">
      <c r="B118" s="181"/>
      <c r="C118" s="181"/>
      <c r="D118" s="28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  <c r="R118" s="214"/>
    </row>
    <row r="119" spans="2:18" x14ac:dyDescent="0.2">
      <c r="B119" s="181"/>
      <c r="C119" s="181"/>
      <c r="D119" s="28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  <c r="R119" s="214"/>
    </row>
    <row r="120" spans="2:18" x14ac:dyDescent="0.2">
      <c r="B120" s="181"/>
      <c r="C120" s="181"/>
      <c r="D120" s="28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  <c r="R120" s="214"/>
    </row>
    <row r="121" spans="2:18" x14ac:dyDescent="0.2">
      <c r="B121" s="181"/>
      <c r="C121" s="181"/>
      <c r="D121" s="28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  <c r="R121" s="214"/>
    </row>
    <row r="122" spans="2:18" x14ac:dyDescent="0.2">
      <c r="B122" s="181"/>
      <c r="C122" s="181"/>
      <c r="D122" s="28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  <c r="R122" s="214"/>
    </row>
    <row r="123" spans="2:18" x14ac:dyDescent="0.2">
      <c r="B123" s="181"/>
      <c r="C123" s="181"/>
      <c r="D123" s="28"/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</row>
    <row r="124" spans="2:18" x14ac:dyDescent="0.2">
      <c r="B124" s="181"/>
      <c r="C124" s="181"/>
      <c r="D124" s="28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</row>
    <row r="125" spans="2:18" x14ac:dyDescent="0.2">
      <c r="B125" s="181"/>
      <c r="C125" s="181"/>
      <c r="D125" s="28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</row>
    <row r="126" spans="2:18" x14ac:dyDescent="0.2">
      <c r="B126" s="181"/>
      <c r="C126" s="181"/>
      <c r="D126" s="28"/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</row>
    <row r="127" spans="2:18" x14ac:dyDescent="0.2">
      <c r="B127" s="181"/>
      <c r="C127" s="181"/>
      <c r="D127" s="28"/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</row>
    <row r="128" spans="2:18" x14ac:dyDescent="0.2">
      <c r="B128" s="181"/>
      <c r="C128" s="181"/>
      <c r="D128" s="28"/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</row>
    <row r="129" spans="2:18" x14ac:dyDescent="0.2">
      <c r="B129" s="181"/>
      <c r="C129" s="181"/>
      <c r="D129" s="28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</row>
    <row r="130" spans="2:18" x14ac:dyDescent="0.2">
      <c r="B130" s="181"/>
      <c r="C130" s="181"/>
      <c r="D130" s="28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</row>
    <row r="131" spans="2:18" x14ac:dyDescent="0.2">
      <c r="B131" s="181"/>
      <c r="C131" s="181"/>
      <c r="D131" s="28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</row>
    <row r="132" spans="2:18" x14ac:dyDescent="0.2">
      <c r="B132" s="181"/>
      <c r="C132" s="181"/>
      <c r="D132" s="28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</row>
    <row r="133" spans="2:18" x14ac:dyDescent="0.2">
      <c r="B133" s="181"/>
      <c r="C133" s="181"/>
      <c r="D133" s="28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</row>
    <row r="134" spans="2:18" x14ac:dyDescent="0.2">
      <c r="B134" s="181"/>
      <c r="C134" s="181"/>
      <c r="D134" s="28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</row>
    <row r="135" spans="2:18" x14ac:dyDescent="0.2">
      <c r="B135" s="181"/>
      <c r="C135" s="181"/>
      <c r="D135" s="28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</row>
    <row r="136" spans="2:18" x14ac:dyDescent="0.2">
      <c r="B136" s="181"/>
      <c r="C136" s="181"/>
      <c r="D136" s="28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</row>
    <row r="137" spans="2:18" x14ac:dyDescent="0.2">
      <c r="B137" s="181"/>
      <c r="C137" s="181"/>
      <c r="D137" s="28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</row>
    <row r="138" spans="2:18" x14ac:dyDescent="0.2">
      <c r="B138" s="181"/>
      <c r="C138" s="181"/>
      <c r="D138" s="28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</row>
    <row r="139" spans="2:18" x14ac:dyDescent="0.2">
      <c r="B139" s="181"/>
      <c r="C139" s="181"/>
      <c r="D139" s="28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</row>
    <row r="140" spans="2:18" x14ac:dyDescent="0.2">
      <c r="B140" s="181"/>
      <c r="C140" s="181"/>
      <c r="D140" s="28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</row>
    <row r="141" spans="2:18" x14ac:dyDescent="0.2">
      <c r="B141" s="181"/>
      <c r="C141" s="181"/>
      <c r="D141" s="28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</row>
    <row r="142" spans="2:18" x14ac:dyDescent="0.2">
      <c r="B142" s="181"/>
      <c r="C142" s="181"/>
      <c r="D142" s="28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</row>
    <row r="143" spans="2:18" x14ac:dyDescent="0.2">
      <c r="B143" s="181"/>
      <c r="C143" s="181"/>
      <c r="D143" s="28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</row>
    <row r="144" spans="2:18" x14ac:dyDescent="0.2">
      <c r="B144" s="181"/>
      <c r="C144" s="181"/>
      <c r="D144" s="28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</row>
    <row r="145" spans="2:18" x14ac:dyDescent="0.2">
      <c r="B145" s="181"/>
      <c r="C145" s="181"/>
      <c r="D145" s="28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</row>
    <row r="146" spans="2:18" x14ac:dyDescent="0.2">
      <c r="B146" s="181"/>
      <c r="C146" s="181"/>
      <c r="D146" s="28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</row>
    <row r="147" spans="2:18" x14ac:dyDescent="0.2">
      <c r="B147" s="181"/>
      <c r="C147" s="181"/>
      <c r="D147" s="28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</row>
    <row r="148" spans="2:18" x14ac:dyDescent="0.2">
      <c r="B148" s="181"/>
      <c r="C148" s="181"/>
      <c r="D148" s="28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</row>
    <row r="149" spans="2:18" x14ac:dyDescent="0.2">
      <c r="B149" s="181"/>
      <c r="C149" s="181"/>
      <c r="D149" s="28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</row>
    <row r="150" spans="2:18" x14ac:dyDescent="0.2">
      <c r="B150" s="181"/>
      <c r="C150" s="181"/>
      <c r="D150" s="28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</row>
    <row r="151" spans="2:18" x14ac:dyDescent="0.2">
      <c r="B151" s="181"/>
      <c r="C151" s="181"/>
      <c r="D151" s="28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</row>
    <row r="152" spans="2:18" x14ac:dyDescent="0.2">
      <c r="B152" s="181"/>
      <c r="C152" s="181"/>
      <c r="D152" s="28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</row>
    <row r="153" spans="2:18" x14ac:dyDescent="0.2">
      <c r="B153" s="181"/>
      <c r="C153" s="181"/>
      <c r="D153" s="28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</row>
    <row r="154" spans="2:18" x14ac:dyDescent="0.2">
      <c r="B154" s="181"/>
      <c r="C154" s="181"/>
      <c r="D154" s="28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</row>
    <row r="155" spans="2:18" x14ac:dyDescent="0.2">
      <c r="B155" s="181"/>
      <c r="C155" s="181"/>
      <c r="D155" s="28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</row>
    <row r="156" spans="2:18" x14ac:dyDescent="0.2">
      <c r="B156" s="181"/>
      <c r="C156" s="181"/>
      <c r="D156" s="28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</row>
    <row r="157" spans="2:18" x14ac:dyDescent="0.2">
      <c r="B157" s="181"/>
      <c r="C157" s="181"/>
      <c r="D157" s="28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</row>
    <row r="158" spans="2:18" x14ac:dyDescent="0.2">
      <c r="B158" s="181"/>
      <c r="C158" s="181"/>
      <c r="D158" s="28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</row>
    <row r="159" spans="2:18" x14ac:dyDescent="0.2">
      <c r="B159" s="181"/>
      <c r="C159" s="181"/>
      <c r="D159" s="28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</row>
    <row r="160" spans="2:18" x14ac:dyDescent="0.2">
      <c r="B160" s="181"/>
      <c r="C160" s="181"/>
      <c r="D160" s="28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</row>
    <row r="161" spans="2:18" x14ac:dyDescent="0.2">
      <c r="B161" s="181"/>
      <c r="C161" s="181"/>
      <c r="D161" s="28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</row>
    <row r="162" spans="2:18" x14ac:dyDescent="0.2">
      <c r="B162" s="181"/>
      <c r="C162" s="181"/>
      <c r="D162" s="28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</row>
    <row r="163" spans="2:18" x14ac:dyDescent="0.2">
      <c r="B163" s="181"/>
      <c r="C163" s="181"/>
      <c r="D163" s="28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</row>
    <row r="164" spans="2:18" x14ac:dyDescent="0.2">
      <c r="B164" s="181"/>
      <c r="C164" s="181"/>
      <c r="D164" s="28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</row>
    <row r="165" spans="2:18" x14ac:dyDescent="0.2">
      <c r="B165" s="181"/>
      <c r="C165" s="181"/>
      <c r="D165" s="28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</row>
    <row r="166" spans="2:18" x14ac:dyDescent="0.2">
      <c r="B166" s="181"/>
      <c r="C166" s="181"/>
      <c r="D166" s="28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</row>
    <row r="167" spans="2:18" x14ac:dyDescent="0.2">
      <c r="B167" s="181"/>
      <c r="C167" s="181"/>
      <c r="D167" s="28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</row>
    <row r="168" spans="2:18" x14ac:dyDescent="0.2">
      <c r="B168" s="181"/>
      <c r="C168" s="181"/>
      <c r="D168" s="28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</row>
    <row r="169" spans="2:18" x14ac:dyDescent="0.2">
      <c r="B169" s="181"/>
      <c r="C169" s="181"/>
      <c r="D169" s="28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</row>
    <row r="170" spans="2:18" x14ac:dyDescent="0.2">
      <c r="B170" s="181"/>
      <c r="C170" s="181"/>
      <c r="D170" s="28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</row>
    <row r="171" spans="2:18" x14ac:dyDescent="0.2">
      <c r="B171" s="181"/>
      <c r="C171" s="181"/>
      <c r="D171" s="28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</row>
    <row r="172" spans="2:18" x14ac:dyDescent="0.2">
      <c r="B172" s="181"/>
      <c r="C172" s="181"/>
      <c r="D172" s="28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</row>
    <row r="173" spans="2:18" x14ac:dyDescent="0.2">
      <c r="B173" s="181"/>
      <c r="C173" s="181"/>
      <c r="D173" s="28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</row>
    <row r="174" spans="2:18" x14ac:dyDescent="0.2">
      <c r="B174" s="181"/>
      <c r="C174" s="181"/>
      <c r="D174" s="28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</row>
    <row r="175" spans="2:18" x14ac:dyDescent="0.2">
      <c r="B175" s="181"/>
      <c r="C175" s="181"/>
      <c r="D175" s="28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</row>
    <row r="176" spans="2:18" x14ac:dyDescent="0.2">
      <c r="B176" s="181"/>
      <c r="C176" s="181"/>
      <c r="D176" s="28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</row>
    <row r="177" spans="2:18" x14ac:dyDescent="0.2">
      <c r="B177" s="181"/>
      <c r="C177" s="181"/>
      <c r="D177" s="28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</row>
    <row r="178" spans="2:18" x14ac:dyDescent="0.2">
      <c r="B178" s="181"/>
      <c r="C178" s="181"/>
      <c r="D178" s="28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</row>
    <row r="179" spans="2:18" x14ac:dyDescent="0.2">
      <c r="B179" s="181"/>
      <c r="C179" s="181"/>
      <c r="D179" s="28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</row>
    <row r="180" spans="2:18" x14ac:dyDescent="0.2">
      <c r="B180" s="181"/>
      <c r="C180" s="181"/>
      <c r="D180" s="28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</row>
    <row r="181" spans="2:18" x14ac:dyDescent="0.2">
      <c r="B181" s="181"/>
      <c r="C181" s="181"/>
      <c r="D181" s="28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</row>
    <row r="182" spans="2:18" x14ac:dyDescent="0.2">
      <c r="B182" s="181"/>
      <c r="C182" s="181"/>
      <c r="D182" s="28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</row>
    <row r="183" spans="2:18" x14ac:dyDescent="0.2">
      <c r="B183" s="181"/>
      <c r="C183" s="181"/>
      <c r="D183" s="28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</row>
    <row r="184" spans="2:18" x14ac:dyDescent="0.2">
      <c r="B184" s="181"/>
      <c r="C184" s="181"/>
      <c r="D184" s="28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</row>
    <row r="185" spans="2:18" x14ac:dyDescent="0.2">
      <c r="B185" s="181"/>
      <c r="C185" s="181"/>
      <c r="D185" s="28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</row>
    <row r="186" spans="2:18" x14ac:dyDescent="0.2">
      <c r="B186" s="181"/>
      <c r="C186" s="181"/>
      <c r="D186" s="28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</row>
    <row r="187" spans="2:18" x14ac:dyDescent="0.2">
      <c r="B187" s="181"/>
      <c r="C187" s="181"/>
      <c r="D187" s="28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</row>
    <row r="188" spans="2:18" x14ac:dyDescent="0.2">
      <c r="B188" s="181"/>
      <c r="C188" s="181"/>
      <c r="D188" s="28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</row>
    <row r="189" spans="2:18" x14ac:dyDescent="0.2">
      <c r="B189" s="181"/>
      <c r="C189" s="181"/>
      <c r="D189" s="28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</row>
    <row r="190" spans="2:18" x14ac:dyDescent="0.2">
      <c r="B190" s="181"/>
      <c r="C190" s="181"/>
      <c r="D190" s="28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</row>
    <row r="191" spans="2:18" x14ac:dyDescent="0.2">
      <c r="B191" s="181"/>
      <c r="C191" s="181"/>
      <c r="D191" s="28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</row>
    <row r="192" spans="2:18" x14ac:dyDescent="0.2">
      <c r="B192" s="181"/>
      <c r="C192" s="181"/>
      <c r="D192" s="28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</row>
    <row r="193" spans="2:18" x14ac:dyDescent="0.2">
      <c r="B193" s="181"/>
      <c r="C193" s="181"/>
      <c r="D193" s="28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</row>
    <row r="194" spans="2:18" x14ac:dyDescent="0.2">
      <c r="B194" s="181"/>
      <c r="C194" s="181"/>
      <c r="D194" s="28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</row>
    <row r="195" spans="2:18" x14ac:dyDescent="0.2">
      <c r="B195" s="181"/>
      <c r="C195" s="181"/>
      <c r="D195" s="28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</row>
    <row r="196" spans="2:18" x14ac:dyDescent="0.2">
      <c r="B196" s="181"/>
      <c r="C196" s="181"/>
      <c r="D196" s="28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</row>
    <row r="197" spans="2:18" x14ac:dyDescent="0.2">
      <c r="B197" s="181"/>
      <c r="C197" s="181"/>
      <c r="D197" s="28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</row>
    <row r="198" spans="2:18" x14ac:dyDescent="0.2">
      <c r="B198" s="181"/>
      <c r="C198" s="181"/>
      <c r="D198" s="28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</row>
    <row r="199" spans="2:18" x14ac:dyDescent="0.2">
      <c r="B199" s="181"/>
      <c r="C199" s="181"/>
      <c r="D199" s="28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</row>
    <row r="200" spans="2:18" x14ac:dyDescent="0.2">
      <c r="B200" s="181"/>
      <c r="C200" s="181"/>
      <c r="D200" s="28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</row>
    <row r="201" spans="2:18" x14ac:dyDescent="0.2">
      <c r="B201" s="181"/>
      <c r="C201" s="181"/>
      <c r="D201" s="28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</row>
    <row r="202" spans="2:18" x14ac:dyDescent="0.2">
      <c r="B202" s="181"/>
      <c r="C202" s="181"/>
      <c r="D202" s="28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</row>
    <row r="203" spans="2:18" x14ac:dyDescent="0.2">
      <c r="B203" s="181"/>
      <c r="C203" s="181"/>
      <c r="D203" s="28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</row>
    <row r="204" spans="2:18" x14ac:dyDescent="0.2">
      <c r="B204" s="181"/>
      <c r="C204" s="181"/>
      <c r="D204" s="28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</row>
    <row r="205" spans="2:18" x14ac:dyDescent="0.2">
      <c r="B205" s="181"/>
      <c r="C205" s="181"/>
      <c r="D205" s="28"/>
      <c r="E205" s="214"/>
      <c r="F205" s="214"/>
      <c r="G205" s="214"/>
      <c r="H205" s="214"/>
      <c r="I205" s="214"/>
      <c r="J205" s="214"/>
      <c r="K205" s="214"/>
      <c r="L205" s="214"/>
      <c r="M205" s="214"/>
      <c r="N205" s="214"/>
      <c r="O205" s="214"/>
      <c r="P205" s="214"/>
      <c r="Q205" s="214"/>
      <c r="R205" s="214"/>
    </row>
    <row r="206" spans="2:18" x14ac:dyDescent="0.2">
      <c r="B206" s="181"/>
      <c r="C206" s="181"/>
      <c r="D206" s="28"/>
      <c r="E206" s="214"/>
      <c r="F206" s="214"/>
      <c r="G206" s="214"/>
      <c r="H206" s="214"/>
      <c r="I206" s="214"/>
      <c r="J206" s="214"/>
      <c r="K206" s="214"/>
      <c r="L206" s="214"/>
      <c r="M206" s="214"/>
      <c r="N206" s="214"/>
      <c r="O206" s="214"/>
      <c r="P206" s="214"/>
      <c r="Q206" s="214"/>
      <c r="R206" s="214"/>
    </row>
    <row r="207" spans="2:18" x14ac:dyDescent="0.2">
      <c r="B207" s="181"/>
      <c r="C207" s="181"/>
      <c r="D207" s="28"/>
      <c r="E207" s="214"/>
      <c r="F207" s="214"/>
      <c r="G207" s="214"/>
      <c r="H207" s="214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</row>
    <row r="208" spans="2:18" x14ac:dyDescent="0.2">
      <c r="B208" s="181"/>
      <c r="C208" s="181"/>
      <c r="D208" s="28"/>
      <c r="E208" s="214"/>
      <c r="F208" s="214"/>
      <c r="G208" s="214"/>
      <c r="H208" s="214"/>
      <c r="I208" s="214"/>
      <c r="J208" s="214"/>
      <c r="K208" s="214"/>
      <c r="L208" s="214"/>
      <c r="M208" s="214"/>
      <c r="N208" s="214"/>
      <c r="O208" s="214"/>
      <c r="P208" s="214"/>
      <c r="Q208" s="214"/>
      <c r="R208" s="214"/>
    </row>
    <row r="209" spans="2:18" x14ac:dyDescent="0.2">
      <c r="B209" s="181"/>
      <c r="C209" s="181"/>
      <c r="D209" s="28"/>
      <c r="E209" s="214"/>
      <c r="F209" s="214"/>
      <c r="G209" s="214"/>
      <c r="H209" s="214"/>
      <c r="I209" s="214"/>
      <c r="J209" s="214"/>
      <c r="K209" s="214"/>
      <c r="L209" s="214"/>
      <c r="M209" s="214"/>
      <c r="N209" s="214"/>
      <c r="O209" s="214"/>
      <c r="P209" s="214"/>
      <c r="Q209" s="214"/>
      <c r="R209" s="214"/>
    </row>
    <row r="210" spans="2:18" x14ac:dyDescent="0.2">
      <c r="B210" s="181"/>
      <c r="C210" s="181"/>
      <c r="D210" s="28"/>
      <c r="E210" s="214"/>
      <c r="F210" s="214"/>
      <c r="G210" s="214"/>
      <c r="H210" s="214"/>
      <c r="I210" s="214"/>
      <c r="J210" s="214"/>
      <c r="K210" s="214"/>
      <c r="L210" s="214"/>
      <c r="M210" s="214"/>
      <c r="N210" s="214"/>
      <c r="O210" s="214"/>
      <c r="P210" s="214"/>
      <c r="Q210" s="214"/>
      <c r="R210" s="214"/>
    </row>
    <row r="211" spans="2:18" x14ac:dyDescent="0.2">
      <c r="B211" s="181"/>
      <c r="C211" s="181"/>
      <c r="D211" s="28"/>
      <c r="E211" s="214"/>
      <c r="F211" s="214"/>
      <c r="G211" s="214"/>
      <c r="H211" s="214"/>
      <c r="I211" s="214"/>
      <c r="J211" s="214"/>
      <c r="K211" s="214"/>
      <c r="L211" s="214"/>
      <c r="M211" s="214"/>
      <c r="N211" s="214"/>
      <c r="O211" s="214"/>
      <c r="P211" s="214"/>
      <c r="Q211" s="214"/>
      <c r="R211" s="214"/>
    </row>
    <row r="212" spans="2:18" x14ac:dyDescent="0.2">
      <c r="B212" s="181"/>
      <c r="C212" s="181"/>
      <c r="D212" s="28"/>
      <c r="E212" s="214"/>
      <c r="F212" s="214"/>
      <c r="G212" s="214"/>
      <c r="H212" s="214"/>
      <c r="I212" s="214"/>
      <c r="J212" s="214"/>
      <c r="K212" s="214"/>
      <c r="L212" s="214"/>
      <c r="M212" s="214"/>
      <c r="N212" s="214"/>
      <c r="O212" s="214"/>
      <c r="P212" s="214"/>
      <c r="Q212" s="214"/>
      <c r="R212" s="214"/>
    </row>
    <row r="213" spans="2:18" x14ac:dyDescent="0.2">
      <c r="B213" s="181"/>
      <c r="C213" s="181"/>
      <c r="D213" s="28"/>
      <c r="E213" s="214"/>
      <c r="F213" s="214"/>
      <c r="G213" s="214"/>
      <c r="H213" s="214"/>
      <c r="I213" s="214"/>
      <c r="J213" s="214"/>
      <c r="K213" s="214"/>
      <c r="L213" s="214"/>
      <c r="M213" s="214"/>
      <c r="N213" s="214"/>
      <c r="O213" s="214"/>
      <c r="P213" s="214"/>
      <c r="Q213" s="214"/>
      <c r="R213" s="214"/>
    </row>
    <row r="214" spans="2:18" x14ac:dyDescent="0.2">
      <c r="B214" s="181"/>
      <c r="C214" s="181"/>
      <c r="D214" s="28"/>
      <c r="E214" s="214"/>
      <c r="F214" s="214"/>
      <c r="G214" s="214"/>
      <c r="H214" s="214"/>
      <c r="I214" s="214"/>
      <c r="J214" s="214"/>
      <c r="K214" s="214"/>
      <c r="L214" s="214"/>
      <c r="M214" s="214"/>
      <c r="N214" s="214"/>
      <c r="O214" s="214"/>
      <c r="P214" s="214"/>
      <c r="Q214" s="214"/>
      <c r="R214" s="214"/>
    </row>
    <row r="215" spans="2:18" x14ac:dyDescent="0.2">
      <c r="B215" s="181"/>
      <c r="C215" s="181"/>
      <c r="D215" s="28"/>
      <c r="E215" s="214"/>
      <c r="F215" s="214"/>
      <c r="G215" s="214"/>
      <c r="H215" s="214"/>
      <c r="I215" s="214"/>
      <c r="J215" s="214"/>
      <c r="K215" s="214"/>
      <c r="L215" s="214"/>
      <c r="M215" s="214"/>
      <c r="N215" s="214"/>
      <c r="O215" s="214"/>
      <c r="P215" s="214"/>
      <c r="Q215" s="214"/>
      <c r="R215" s="214"/>
    </row>
    <row r="216" spans="2:18" x14ac:dyDescent="0.2">
      <c r="B216" s="181"/>
      <c r="C216" s="181"/>
      <c r="D216" s="28"/>
      <c r="E216" s="214"/>
      <c r="F216" s="214"/>
      <c r="G216" s="214"/>
      <c r="H216" s="214"/>
      <c r="I216" s="214"/>
      <c r="J216" s="214"/>
      <c r="K216" s="214"/>
      <c r="L216" s="214"/>
      <c r="M216" s="214"/>
      <c r="N216" s="214"/>
      <c r="O216" s="214"/>
      <c r="P216" s="214"/>
      <c r="Q216" s="214"/>
      <c r="R216" s="214"/>
    </row>
    <row r="217" spans="2:18" x14ac:dyDescent="0.2">
      <c r="B217" s="181"/>
      <c r="C217" s="181"/>
      <c r="D217" s="28"/>
      <c r="E217" s="214"/>
      <c r="F217" s="214"/>
      <c r="G217" s="214"/>
      <c r="H217" s="214"/>
      <c r="I217" s="214"/>
      <c r="J217" s="214"/>
      <c r="K217" s="214"/>
      <c r="L217" s="214"/>
      <c r="M217" s="214"/>
      <c r="N217" s="214"/>
      <c r="O217" s="214"/>
      <c r="P217" s="214"/>
      <c r="Q217" s="214"/>
      <c r="R217" s="214"/>
    </row>
    <row r="218" spans="2:18" x14ac:dyDescent="0.2">
      <c r="B218" s="181"/>
      <c r="C218" s="181"/>
      <c r="D218" s="28"/>
      <c r="E218" s="214"/>
      <c r="F218" s="214"/>
      <c r="G218" s="214"/>
      <c r="H218" s="214"/>
      <c r="I218" s="214"/>
      <c r="J218" s="214"/>
      <c r="K218" s="214"/>
      <c r="L218" s="214"/>
      <c r="M218" s="214"/>
      <c r="N218" s="214"/>
      <c r="O218" s="214"/>
      <c r="P218" s="214"/>
      <c r="Q218" s="214"/>
      <c r="R218" s="214"/>
    </row>
    <row r="219" spans="2:18" x14ac:dyDescent="0.2">
      <c r="B219" s="181"/>
      <c r="C219" s="181"/>
      <c r="D219" s="28"/>
      <c r="E219" s="214"/>
      <c r="F219" s="214"/>
      <c r="G219" s="214"/>
      <c r="H219" s="214"/>
      <c r="I219" s="214"/>
      <c r="J219" s="214"/>
      <c r="K219" s="214"/>
      <c r="L219" s="214"/>
      <c r="M219" s="214"/>
      <c r="N219" s="214"/>
      <c r="O219" s="214"/>
      <c r="P219" s="214"/>
      <c r="Q219" s="214"/>
      <c r="R219" s="214"/>
    </row>
    <row r="220" spans="2:18" x14ac:dyDescent="0.2">
      <c r="B220" s="181"/>
      <c r="C220" s="181"/>
      <c r="D220" s="28"/>
      <c r="E220" s="214"/>
      <c r="F220" s="214"/>
      <c r="G220" s="214"/>
      <c r="H220" s="214"/>
      <c r="I220" s="214"/>
      <c r="J220" s="214"/>
      <c r="K220" s="214"/>
      <c r="L220" s="214"/>
      <c r="M220" s="214"/>
      <c r="N220" s="214"/>
      <c r="O220" s="214"/>
      <c r="P220" s="214"/>
      <c r="Q220" s="214"/>
      <c r="R220" s="214"/>
    </row>
    <row r="221" spans="2:18" x14ac:dyDescent="0.2">
      <c r="B221" s="181"/>
      <c r="C221" s="181"/>
      <c r="D221" s="28"/>
      <c r="E221" s="214"/>
      <c r="F221" s="214"/>
      <c r="G221" s="214"/>
      <c r="H221" s="214"/>
      <c r="I221" s="214"/>
      <c r="J221" s="214"/>
      <c r="K221" s="214"/>
      <c r="L221" s="214"/>
      <c r="M221" s="214"/>
      <c r="N221" s="214"/>
      <c r="O221" s="214"/>
      <c r="P221" s="214"/>
      <c r="Q221" s="214"/>
      <c r="R221" s="214"/>
    </row>
    <row r="222" spans="2:18" x14ac:dyDescent="0.2">
      <c r="B222" s="181"/>
      <c r="C222" s="181"/>
      <c r="D222" s="28"/>
      <c r="E222" s="214"/>
      <c r="F222" s="214"/>
      <c r="G222" s="214"/>
      <c r="H222" s="214"/>
      <c r="I222" s="214"/>
      <c r="J222" s="214"/>
      <c r="K222" s="214"/>
      <c r="L222" s="214"/>
      <c r="M222" s="214"/>
      <c r="N222" s="214"/>
      <c r="O222" s="214"/>
      <c r="P222" s="214"/>
      <c r="Q222" s="214"/>
      <c r="R222" s="214"/>
    </row>
    <row r="223" spans="2:18" x14ac:dyDescent="0.2">
      <c r="B223" s="181"/>
      <c r="C223" s="181"/>
      <c r="D223" s="28"/>
      <c r="E223" s="214"/>
      <c r="F223" s="214"/>
      <c r="G223" s="214"/>
      <c r="H223" s="214"/>
      <c r="I223" s="214"/>
      <c r="J223" s="214"/>
      <c r="K223" s="214"/>
      <c r="L223" s="214"/>
      <c r="M223" s="214"/>
      <c r="N223" s="214"/>
      <c r="O223" s="214"/>
      <c r="P223" s="214"/>
      <c r="Q223" s="214"/>
      <c r="R223" s="214"/>
    </row>
    <row r="224" spans="2:18" x14ac:dyDescent="0.2">
      <c r="B224" s="181"/>
      <c r="C224" s="181"/>
      <c r="D224" s="28"/>
      <c r="E224" s="214"/>
      <c r="F224" s="214"/>
      <c r="G224" s="214"/>
      <c r="H224" s="214"/>
      <c r="I224" s="214"/>
      <c r="J224" s="214"/>
      <c r="K224" s="214"/>
      <c r="L224" s="214"/>
      <c r="M224" s="214"/>
      <c r="N224" s="214"/>
      <c r="O224" s="214"/>
      <c r="P224" s="214"/>
      <c r="Q224" s="214"/>
      <c r="R224" s="214"/>
    </row>
    <row r="225" spans="2:18" x14ac:dyDescent="0.2">
      <c r="B225" s="181"/>
      <c r="C225" s="181"/>
      <c r="D225" s="28"/>
      <c r="E225" s="214"/>
      <c r="F225" s="214"/>
      <c r="G225" s="214"/>
      <c r="H225" s="214"/>
      <c r="I225" s="214"/>
      <c r="J225" s="214"/>
      <c r="K225" s="214"/>
      <c r="L225" s="214"/>
      <c r="M225" s="214"/>
      <c r="N225" s="214"/>
      <c r="O225" s="214"/>
      <c r="P225" s="214"/>
      <c r="Q225" s="214"/>
      <c r="R225" s="214"/>
    </row>
    <row r="226" spans="2:18" x14ac:dyDescent="0.2">
      <c r="B226" s="181"/>
      <c r="C226" s="181"/>
      <c r="D226" s="28"/>
      <c r="E226" s="214"/>
      <c r="F226" s="214"/>
      <c r="G226" s="214"/>
      <c r="H226" s="214"/>
      <c r="I226" s="214"/>
      <c r="J226" s="214"/>
      <c r="K226" s="214"/>
      <c r="L226" s="214"/>
      <c r="M226" s="214"/>
      <c r="N226" s="214"/>
      <c r="O226" s="214"/>
      <c r="P226" s="214"/>
      <c r="Q226" s="214"/>
      <c r="R226" s="214"/>
    </row>
    <row r="227" spans="2:18" x14ac:dyDescent="0.2">
      <c r="B227" s="181"/>
      <c r="C227" s="181"/>
      <c r="D227" s="28"/>
      <c r="E227" s="214"/>
      <c r="F227" s="214"/>
      <c r="G227" s="214"/>
      <c r="H227" s="214"/>
      <c r="I227" s="214"/>
      <c r="J227" s="214"/>
      <c r="K227" s="214"/>
      <c r="L227" s="214"/>
      <c r="M227" s="214"/>
      <c r="N227" s="214"/>
      <c r="O227" s="214"/>
      <c r="P227" s="214"/>
      <c r="Q227" s="214"/>
      <c r="R227" s="214"/>
    </row>
    <row r="228" spans="2:18" x14ac:dyDescent="0.2">
      <c r="B228" s="181"/>
      <c r="C228" s="181"/>
      <c r="D228" s="28"/>
      <c r="E228" s="214"/>
      <c r="F228" s="214"/>
      <c r="G228" s="214"/>
      <c r="H228" s="214"/>
      <c r="I228" s="214"/>
      <c r="J228" s="214"/>
      <c r="K228" s="214"/>
      <c r="L228" s="214"/>
      <c r="M228" s="214"/>
      <c r="N228" s="214"/>
      <c r="O228" s="214"/>
      <c r="P228" s="214"/>
      <c r="Q228" s="214"/>
      <c r="R228" s="214"/>
    </row>
    <row r="229" spans="2:18" x14ac:dyDescent="0.2">
      <c r="B229" s="181"/>
      <c r="C229" s="181"/>
      <c r="D229" s="28"/>
      <c r="E229" s="214"/>
      <c r="F229" s="214"/>
      <c r="G229" s="214"/>
      <c r="H229" s="214"/>
      <c r="I229" s="214"/>
      <c r="J229" s="214"/>
      <c r="K229" s="214"/>
      <c r="L229" s="214"/>
      <c r="M229" s="214"/>
      <c r="N229" s="214"/>
      <c r="O229" s="214"/>
      <c r="P229" s="214"/>
      <c r="Q229" s="214"/>
      <c r="R229" s="214"/>
    </row>
    <row r="230" spans="2:18" x14ac:dyDescent="0.2">
      <c r="B230" s="181"/>
      <c r="C230" s="181"/>
      <c r="D230" s="28"/>
      <c r="E230" s="214"/>
      <c r="F230" s="214"/>
      <c r="G230" s="214"/>
      <c r="H230" s="214"/>
      <c r="I230" s="214"/>
      <c r="J230" s="214"/>
      <c r="K230" s="214"/>
      <c r="L230" s="214"/>
      <c r="M230" s="214"/>
      <c r="N230" s="214"/>
      <c r="O230" s="214"/>
      <c r="P230" s="214"/>
      <c r="Q230" s="214"/>
      <c r="R230" s="214"/>
    </row>
    <row r="231" spans="2:18" x14ac:dyDescent="0.2">
      <c r="B231" s="181"/>
      <c r="C231" s="181"/>
      <c r="D231" s="28"/>
      <c r="E231" s="214"/>
      <c r="F231" s="214"/>
      <c r="G231" s="214"/>
      <c r="H231" s="214"/>
      <c r="I231" s="214"/>
      <c r="J231" s="214"/>
      <c r="K231" s="214"/>
      <c r="L231" s="214"/>
      <c r="M231" s="214"/>
      <c r="N231" s="214"/>
      <c r="O231" s="214"/>
      <c r="P231" s="214"/>
      <c r="Q231" s="214"/>
      <c r="R231" s="214"/>
    </row>
    <row r="232" spans="2:18" x14ac:dyDescent="0.2">
      <c r="B232" s="181"/>
      <c r="C232" s="181"/>
      <c r="D232" s="28"/>
      <c r="E232" s="214"/>
      <c r="F232" s="214"/>
      <c r="G232" s="214"/>
      <c r="H232" s="214"/>
      <c r="I232" s="214"/>
      <c r="J232" s="214"/>
      <c r="K232" s="214"/>
      <c r="L232" s="214"/>
      <c r="M232" s="214"/>
      <c r="N232" s="214"/>
      <c r="O232" s="214"/>
      <c r="P232" s="214"/>
      <c r="Q232" s="214"/>
      <c r="R232" s="21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topLeftCell="A98" workbookViewId="0">
      <selection activeCell="A111" sqref="A111"/>
    </sheetView>
  </sheetViews>
  <sheetFormatPr defaultColWidth="9.140625" defaultRowHeight="12.75" outlineLevelRow="3" x14ac:dyDescent="0.2"/>
  <cols>
    <col min="1" max="1" width="81.42578125" style="221" customWidth="1"/>
    <col min="2" max="2" width="14.28515625" style="192" customWidth="1"/>
    <col min="3" max="3" width="15.42578125" style="192" customWidth="1"/>
    <col min="4" max="4" width="10.28515625" style="35" customWidth="1"/>
    <col min="5" max="16384" width="9.140625" style="221"/>
  </cols>
  <sheetData>
    <row r="2" spans="1:19" ht="18.75" x14ac:dyDescent="0.3">
      <c r="A2" s="4" t="s">
        <v>320</v>
      </c>
      <c r="B2" s="3"/>
      <c r="C2" s="3"/>
      <c r="D2" s="3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ht="18.75" x14ac:dyDescent="0.3">
      <c r="A3" s="1" t="s">
        <v>321</v>
      </c>
      <c r="B3" s="1"/>
      <c r="C3" s="1"/>
      <c r="D3" s="1"/>
    </row>
    <row r="4" spans="1:19" x14ac:dyDescent="0.2">
      <c r="B4" s="181"/>
      <c r="C4" s="181"/>
      <c r="D4" s="28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</row>
    <row r="5" spans="1:19" s="236" customFormat="1" x14ac:dyDescent="0.2">
      <c r="B5" s="223"/>
      <c r="C5" s="223"/>
      <c r="D5" s="236" t="s">
        <v>307</v>
      </c>
    </row>
    <row r="6" spans="1:19" s="37" customFormat="1" x14ac:dyDescent="0.2">
      <c r="A6" s="42"/>
      <c r="B6" s="151" t="s">
        <v>52</v>
      </c>
      <c r="C6" s="151" t="s">
        <v>69</v>
      </c>
      <c r="D6" s="187" t="s">
        <v>181</v>
      </c>
    </row>
    <row r="7" spans="1:19" s="143" customFormat="1" ht="15.75" x14ac:dyDescent="0.2">
      <c r="A7" s="133" t="s">
        <v>213</v>
      </c>
      <c r="B7" s="81">
        <f>B$8+B$77</f>
        <v>92.52030403273001</v>
      </c>
      <c r="C7" s="81">
        <f>C$8+C$77</f>
        <v>2514.3595384780501</v>
      </c>
      <c r="D7" s="116">
        <v>0.99999000000000005</v>
      </c>
    </row>
    <row r="8" spans="1:19" s="20" customFormat="1" ht="15" x14ac:dyDescent="0.2">
      <c r="A8" s="68" t="s">
        <v>322</v>
      </c>
      <c r="B8" s="213">
        <f>B$9+B$45</f>
        <v>81.866061179890011</v>
      </c>
      <c r="C8" s="213">
        <f>C$9+C$45</f>
        <v>2224.8166384361102</v>
      </c>
      <c r="D8" s="233">
        <f>D$9+D$45</f>
        <v>0.88483599999999996</v>
      </c>
    </row>
    <row r="9" spans="1:19" s="110" customFormat="1" ht="15" outlineLevel="1" x14ac:dyDescent="0.2">
      <c r="A9" s="243" t="s">
        <v>280</v>
      </c>
      <c r="B9" s="150">
        <f>B$10+B$43</f>
        <v>36.839111490220013</v>
      </c>
      <c r="C9" s="150">
        <f>C$10+C$43</f>
        <v>1001.1507455847603</v>
      </c>
      <c r="D9" s="96">
        <f>D$10+D$43</f>
        <v>0.39816499999999999</v>
      </c>
    </row>
    <row r="10" spans="1:19" s="69" customFormat="1" ht="14.25" outlineLevel="2" x14ac:dyDescent="0.2">
      <c r="A10" s="58" t="s">
        <v>216</v>
      </c>
      <c r="B10" s="258">
        <f>SUM(B$11:B$42)</f>
        <v>36.768547742530011</v>
      </c>
      <c r="C10" s="258">
        <f>SUM(C$11:C$42)</f>
        <v>999.23308400830035</v>
      </c>
      <c r="D10" s="208">
        <v>0.39740199999999998</v>
      </c>
    </row>
    <row r="11" spans="1:19" outlineLevel="3" x14ac:dyDescent="0.2">
      <c r="A11" s="80" t="s">
        <v>323</v>
      </c>
      <c r="B11" s="50">
        <v>2.64097448881</v>
      </c>
      <c r="C11" s="50">
        <v>71.771915000000007</v>
      </c>
      <c r="D11" s="123">
        <v>2.8545000000000001E-2</v>
      </c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</row>
    <row r="12" spans="1:19" outlineLevel="3" x14ac:dyDescent="0.2">
      <c r="A12" s="142" t="s">
        <v>218</v>
      </c>
      <c r="B12" s="120">
        <v>0.64515772937000004</v>
      </c>
      <c r="C12" s="120">
        <v>17.533000000000001</v>
      </c>
      <c r="D12" s="205">
        <v>6.973E-3</v>
      </c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</row>
    <row r="13" spans="1:19" outlineLevel="3" x14ac:dyDescent="0.2">
      <c r="A13" s="142" t="s">
        <v>219</v>
      </c>
      <c r="B13" s="120">
        <v>2.36228425997</v>
      </c>
      <c r="C13" s="120">
        <v>64.198145734400001</v>
      </c>
      <c r="D13" s="205">
        <v>2.5533E-2</v>
      </c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</row>
    <row r="14" spans="1:19" outlineLevel="3" x14ac:dyDescent="0.2">
      <c r="A14" s="142" t="s">
        <v>220</v>
      </c>
      <c r="B14" s="120">
        <v>1.3430820236900001</v>
      </c>
      <c r="C14" s="120">
        <v>36.5</v>
      </c>
      <c r="D14" s="205">
        <v>1.4517E-2</v>
      </c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</row>
    <row r="15" spans="1:19" outlineLevel="3" x14ac:dyDescent="0.2">
      <c r="A15" s="142" t="s">
        <v>221</v>
      </c>
      <c r="B15" s="120">
        <v>1.0560672718599999</v>
      </c>
      <c r="C15" s="120">
        <v>28.700001</v>
      </c>
      <c r="D15" s="205">
        <v>1.1414000000000001E-2</v>
      </c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</row>
    <row r="16" spans="1:19" outlineLevel="3" x14ac:dyDescent="0.2">
      <c r="A16" s="142" t="s">
        <v>222</v>
      </c>
      <c r="B16" s="120">
        <v>1.72576840852</v>
      </c>
      <c r="C16" s="120">
        <v>46.9</v>
      </c>
      <c r="D16" s="205">
        <v>1.8652999999999999E-2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</row>
    <row r="17" spans="1:17" outlineLevel="3" x14ac:dyDescent="0.2">
      <c r="A17" s="142" t="s">
        <v>223</v>
      </c>
      <c r="B17" s="120">
        <v>3.7561646361199998</v>
      </c>
      <c r="C17" s="120">
        <v>102.07865700000001</v>
      </c>
      <c r="D17" s="205">
        <v>4.0598000000000002E-2</v>
      </c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</row>
    <row r="18" spans="1:17" outlineLevel="3" x14ac:dyDescent="0.2">
      <c r="A18" s="142" t="s">
        <v>224</v>
      </c>
      <c r="B18" s="120">
        <v>0.44515787654</v>
      </c>
      <c r="C18" s="120">
        <v>12.097744</v>
      </c>
      <c r="D18" s="205">
        <v>4.8110000000000002E-3</v>
      </c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</row>
    <row r="19" spans="1:17" outlineLevel="3" x14ac:dyDescent="0.2">
      <c r="A19" s="142" t="s">
        <v>225</v>
      </c>
      <c r="B19" s="120">
        <v>0.44515787654</v>
      </c>
      <c r="C19" s="120">
        <v>12.097744</v>
      </c>
      <c r="D19" s="205">
        <v>4.8110000000000002E-3</v>
      </c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</row>
    <row r="20" spans="1:17" outlineLevel="3" x14ac:dyDescent="0.2">
      <c r="A20" s="142" t="s">
        <v>226</v>
      </c>
      <c r="B20" s="120">
        <v>2.79881416504</v>
      </c>
      <c r="C20" s="120">
        <v>76.061413393699993</v>
      </c>
      <c r="D20" s="205">
        <v>3.0251E-2</v>
      </c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</row>
    <row r="21" spans="1:17" outlineLevel="3" x14ac:dyDescent="0.2">
      <c r="A21" s="142" t="s">
        <v>324</v>
      </c>
      <c r="B21" s="120">
        <v>0.44515787654</v>
      </c>
      <c r="C21" s="120">
        <v>12.097744</v>
      </c>
      <c r="D21" s="205">
        <v>4.8110000000000002E-3</v>
      </c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</row>
    <row r="22" spans="1:17" outlineLevel="3" x14ac:dyDescent="0.2">
      <c r="A22" s="142" t="s">
        <v>228</v>
      </c>
      <c r="B22" s="120">
        <v>0.44515787654</v>
      </c>
      <c r="C22" s="120">
        <v>12.097744</v>
      </c>
      <c r="D22" s="205">
        <v>4.8110000000000002E-3</v>
      </c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</row>
    <row r="23" spans="1:17" outlineLevel="3" x14ac:dyDescent="0.2">
      <c r="A23" s="142" t="s">
        <v>229</v>
      </c>
      <c r="B23" s="120">
        <v>3.37645162359</v>
      </c>
      <c r="C23" s="120">
        <v>91.759462257400003</v>
      </c>
      <c r="D23" s="205">
        <v>3.6493999999999999E-2</v>
      </c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</row>
    <row r="24" spans="1:17" outlineLevel="3" x14ac:dyDescent="0.2">
      <c r="A24" s="142" t="s">
        <v>230</v>
      </c>
      <c r="B24" s="120">
        <v>0.44515787654</v>
      </c>
      <c r="C24" s="120">
        <v>12.097744</v>
      </c>
      <c r="D24" s="205">
        <v>4.8110000000000002E-3</v>
      </c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</row>
    <row r="25" spans="1:17" outlineLevel="3" x14ac:dyDescent="0.2">
      <c r="A25" s="142" t="s">
        <v>231</v>
      </c>
      <c r="B25" s="120">
        <v>0.44515787654</v>
      </c>
      <c r="C25" s="120">
        <v>12.097744</v>
      </c>
      <c r="D25" s="205">
        <v>4.8110000000000002E-3</v>
      </c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</row>
    <row r="26" spans="1:17" outlineLevel="3" x14ac:dyDescent="0.2">
      <c r="A26" s="142" t="s">
        <v>232</v>
      </c>
      <c r="B26" s="120">
        <v>0.44515787654</v>
      </c>
      <c r="C26" s="120">
        <v>12.097744</v>
      </c>
      <c r="D26" s="205">
        <v>4.8110000000000002E-3</v>
      </c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</row>
    <row r="27" spans="1:17" outlineLevel="3" x14ac:dyDescent="0.2">
      <c r="A27" s="142" t="s">
        <v>233</v>
      </c>
      <c r="B27" s="120">
        <v>0.44515787654</v>
      </c>
      <c r="C27" s="120">
        <v>12.097744</v>
      </c>
      <c r="D27" s="205">
        <v>4.8110000000000002E-3</v>
      </c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</row>
    <row r="28" spans="1:17" outlineLevel="3" x14ac:dyDescent="0.2">
      <c r="A28" s="142" t="s">
        <v>234</v>
      </c>
      <c r="B28" s="120">
        <v>0.44515787654</v>
      </c>
      <c r="C28" s="120">
        <v>12.097744</v>
      </c>
      <c r="D28" s="205">
        <v>4.8110000000000002E-3</v>
      </c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</row>
    <row r="29" spans="1:17" outlineLevel="3" x14ac:dyDescent="0.2">
      <c r="A29" s="142" t="s">
        <v>235</v>
      </c>
      <c r="B29" s="120">
        <v>0.44515787654</v>
      </c>
      <c r="C29" s="120">
        <v>12.097744</v>
      </c>
      <c r="D29" s="205">
        <v>4.8110000000000002E-3</v>
      </c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</row>
    <row r="30" spans="1:17" outlineLevel="3" x14ac:dyDescent="0.2">
      <c r="A30" s="142" t="s">
        <v>236</v>
      </c>
      <c r="B30" s="120">
        <v>0.44515787654</v>
      </c>
      <c r="C30" s="120">
        <v>12.097744</v>
      </c>
      <c r="D30" s="205">
        <v>4.8110000000000002E-3</v>
      </c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</row>
    <row r="31" spans="1:17" outlineLevel="3" x14ac:dyDescent="0.2">
      <c r="A31" s="142" t="s">
        <v>237</v>
      </c>
      <c r="B31" s="120">
        <v>0.44515787654</v>
      </c>
      <c r="C31" s="120">
        <v>12.097744</v>
      </c>
      <c r="D31" s="205">
        <v>4.8110000000000002E-3</v>
      </c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</row>
    <row r="32" spans="1:17" outlineLevel="3" x14ac:dyDescent="0.2">
      <c r="A32" s="142" t="s">
        <v>325</v>
      </c>
      <c r="B32" s="120">
        <v>0.44515787654</v>
      </c>
      <c r="C32" s="120">
        <v>12.097744</v>
      </c>
      <c r="D32" s="205">
        <v>4.8110000000000002E-3</v>
      </c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</row>
    <row r="33" spans="1:17" outlineLevel="3" x14ac:dyDescent="0.2">
      <c r="A33" s="142" t="s">
        <v>326</v>
      </c>
      <c r="B33" s="120">
        <v>0.44515787654</v>
      </c>
      <c r="C33" s="120">
        <v>12.097744</v>
      </c>
      <c r="D33" s="205">
        <v>4.8110000000000002E-3</v>
      </c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</row>
    <row r="34" spans="1:17" outlineLevel="3" x14ac:dyDescent="0.2">
      <c r="A34" s="142" t="s">
        <v>241</v>
      </c>
      <c r="B34" s="120">
        <v>3.0097196683499998</v>
      </c>
      <c r="C34" s="120">
        <v>81.793044622799997</v>
      </c>
      <c r="D34" s="205">
        <v>3.2530000000000003E-2</v>
      </c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</row>
    <row r="35" spans="1:17" outlineLevel="3" x14ac:dyDescent="0.2">
      <c r="A35" s="142" t="s">
        <v>327</v>
      </c>
      <c r="B35" s="120">
        <v>0.44515813410999999</v>
      </c>
      <c r="C35" s="120">
        <v>12.097751000000001</v>
      </c>
      <c r="D35" s="205">
        <v>4.8110000000000002E-3</v>
      </c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</row>
    <row r="36" spans="1:17" outlineLevel="3" x14ac:dyDescent="0.2">
      <c r="A36" s="142" t="s">
        <v>243</v>
      </c>
      <c r="B36" s="120">
        <v>1.51791660382</v>
      </c>
      <c r="C36" s="120">
        <v>41.251356999999999</v>
      </c>
      <c r="D36" s="205">
        <v>1.6406E-2</v>
      </c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</row>
    <row r="37" spans="1:17" outlineLevel="3" x14ac:dyDescent="0.2">
      <c r="A37" s="142" t="s">
        <v>328</v>
      </c>
      <c r="B37" s="120">
        <v>2.0220714004699998</v>
      </c>
      <c r="C37" s="120">
        <v>54.952418999999999</v>
      </c>
      <c r="D37" s="205">
        <v>2.1854999999999999E-2</v>
      </c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</row>
    <row r="38" spans="1:17" outlineLevel="3" x14ac:dyDescent="0.2">
      <c r="A38" s="142" t="s">
        <v>246</v>
      </c>
      <c r="B38" s="120">
        <v>1.51162619635</v>
      </c>
      <c r="C38" s="120">
        <v>41.080407000000001</v>
      </c>
      <c r="D38" s="205">
        <v>1.6337999999999998E-2</v>
      </c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</row>
    <row r="39" spans="1:17" outlineLevel="3" x14ac:dyDescent="0.2">
      <c r="A39" s="142" t="s">
        <v>247</v>
      </c>
      <c r="B39" s="120">
        <v>0.75026317048000002</v>
      </c>
      <c r="C39" s="120">
        <v>20.389377</v>
      </c>
      <c r="D39" s="205">
        <v>8.1089999999999999E-3</v>
      </c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</row>
    <row r="40" spans="1:17" outlineLevel="3" x14ac:dyDescent="0.2">
      <c r="A40" s="142" t="s">
        <v>248</v>
      </c>
      <c r="B40" s="120">
        <v>0.64394343601000004</v>
      </c>
      <c r="C40" s="120">
        <v>17.5</v>
      </c>
      <c r="D40" s="205">
        <v>6.96E-3</v>
      </c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</row>
    <row r="41" spans="1:17" outlineLevel="3" x14ac:dyDescent="0.2">
      <c r="A41" s="142" t="s">
        <v>249</v>
      </c>
      <c r="B41" s="120">
        <v>0.26853243450999997</v>
      </c>
      <c r="C41" s="120">
        <v>7.2977179999999997</v>
      </c>
      <c r="D41" s="205">
        <v>2.9020000000000001E-3</v>
      </c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</row>
    <row r="42" spans="1:17" outlineLevel="3" x14ac:dyDescent="0.2">
      <c r="A42" s="142" t="s">
        <v>250</v>
      </c>
      <c r="B42" s="120">
        <v>0.66234181989999996</v>
      </c>
      <c r="C42" s="120">
        <v>18</v>
      </c>
      <c r="D42" s="205">
        <v>7.1590000000000004E-3</v>
      </c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1:17" ht="14.25" outlineLevel="2" x14ac:dyDescent="0.25">
      <c r="A43" s="21" t="s">
        <v>251</v>
      </c>
      <c r="B43" s="197">
        <f>SUM(B$44:B$44)</f>
        <v>7.0563747689999998E-2</v>
      </c>
      <c r="C43" s="197">
        <f>SUM(C$44:C$44)</f>
        <v>1.91766157646</v>
      </c>
      <c r="D43" s="24">
        <v>7.6300000000000001E-4</v>
      </c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</row>
    <row r="44" spans="1:17" outlineLevel="3" x14ac:dyDescent="0.2">
      <c r="A44" s="142" t="s">
        <v>329</v>
      </c>
      <c r="B44" s="120">
        <v>7.0563747689999998E-2</v>
      </c>
      <c r="C44" s="120">
        <v>1.91766157646</v>
      </c>
      <c r="D44" s="205">
        <v>7.6300000000000001E-4</v>
      </c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</row>
    <row r="45" spans="1:17" ht="15" outlineLevel="1" x14ac:dyDescent="0.25">
      <c r="A45" s="203" t="s">
        <v>253</v>
      </c>
      <c r="B45" s="88">
        <f>B$46+B$54+B$61+B$66+B$75</f>
        <v>45.026949689670005</v>
      </c>
      <c r="C45" s="88">
        <f>C$46+C$54+C$61+C$66+C$75</f>
        <v>1223.66589285135</v>
      </c>
      <c r="D45" s="171">
        <f>D$46+D$54+D$61+D$66+D$75</f>
        <v>0.48667099999999996</v>
      </c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</row>
    <row r="46" spans="1:17" ht="14.25" outlineLevel="2" x14ac:dyDescent="0.25">
      <c r="A46" s="21" t="s">
        <v>330</v>
      </c>
      <c r="B46" s="197">
        <f>SUM(B$47:B$53)</f>
        <v>15.5350615327</v>
      </c>
      <c r="C46" s="197">
        <f>SUM(C$47:C$53)</f>
        <v>422.18549273073</v>
      </c>
      <c r="D46" s="24">
        <v>0.16791</v>
      </c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</row>
    <row r="47" spans="1:17" outlineLevel="3" x14ac:dyDescent="0.2">
      <c r="A47" s="142" t="s">
        <v>98</v>
      </c>
      <c r="B47" s="120">
        <v>1.18860183E-3</v>
      </c>
      <c r="C47" s="120">
        <v>3.2301799999999999E-2</v>
      </c>
      <c r="D47" s="205">
        <v>1.2999999999999999E-5</v>
      </c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</row>
    <row r="48" spans="1:17" outlineLevel="3" x14ac:dyDescent="0.2">
      <c r="A48" s="142" t="s">
        <v>255</v>
      </c>
      <c r="B48" s="120">
        <v>4.5285729845500002</v>
      </c>
      <c r="C48" s="120">
        <v>123.069858</v>
      </c>
      <c r="D48" s="205">
        <v>4.8946999999999997E-2</v>
      </c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</row>
    <row r="49" spans="1:17" outlineLevel="3" x14ac:dyDescent="0.2">
      <c r="A49" s="142" t="s">
        <v>256</v>
      </c>
      <c r="B49" s="120">
        <v>0.42122449773999998</v>
      </c>
      <c r="C49" s="120">
        <v>11.44732331769</v>
      </c>
      <c r="D49" s="205">
        <v>4.5529999999999998E-3</v>
      </c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</row>
    <row r="50" spans="1:17" outlineLevel="3" x14ac:dyDescent="0.2">
      <c r="A50" s="142" t="s">
        <v>257</v>
      </c>
      <c r="B50" s="120">
        <v>0.9169535835</v>
      </c>
      <c r="C50" s="120">
        <v>24.919405671020002</v>
      </c>
      <c r="D50" s="205">
        <v>9.9109999999999997E-3</v>
      </c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</row>
    <row r="51" spans="1:17" outlineLevel="3" x14ac:dyDescent="0.2">
      <c r="A51" s="142" t="s">
        <v>258</v>
      </c>
      <c r="B51" s="120">
        <v>5.6642138152000001</v>
      </c>
      <c r="C51" s="120">
        <v>153.93237390601999</v>
      </c>
      <c r="D51" s="205">
        <v>6.1220999999999998E-2</v>
      </c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</row>
    <row r="52" spans="1:17" outlineLevel="3" x14ac:dyDescent="0.2">
      <c r="A52" s="142" t="s">
        <v>259</v>
      </c>
      <c r="B52" s="120">
        <v>3.96059839116</v>
      </c>
      <c r="C52" s="120">
        <v>107.63441005772999</v>
      </c>
      <c r="D52" s="205">
        <v>4.2807999999999999E-2</v>
      </c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</row>
    <row r="53" spans="1:17" outlineLevel="3" x14ac:dyDescent="0.2">
      <c r="A53" s="142" t="s">
        <v>260</v>
      </c>
      <c r="B53" s="120">
        <v>4.2309658719999997E-2</v>
      </c>
      <c r="C53" s="120">
        <v>1.14981997827</v>
      </c>
      <c r="D53" s="205">
        <v>4.57E-4</v>
      </c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</row>
    <row r="54" spans="1:17" ht="14.25" outlineLevel="2" x14ac:dyDescent="0.25">
      <c r="A54" s="21" t="s">
        <v>261</v>
      </c>
      <c r="B54" s="197">
        <f>SUM(B$55:B$60)</f>
        <v>1.4997298907900001</v>
      </c>
      <c r="C54" s="197">
        <f>SUM(C$55:C$60)</f>
        <v>40.757109431290004</v>
      </c>
      <c r="D54" s="24">
        <v>1.6209999999999999E-2</v>
      </c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</row>
    <row r="55" spans="1:17" outlineLevel="3" x14ac:dyDescent="0.2">
      <c r="A55" s="142" t="s">
        <v>262</v>
      </c>
      <c r="B55" s="120">
        <v>0.31058488485000002</v>
      </c>
      <c r="C55" s="120">
        <v>8.4405480064400003</v>
      </c>
      <c r="D55" s="205">
        <v>3.3570000000000002E-3</v>
      </c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</row>
    <row r="56" spans="1:17" outlineLevel="3" x14ac:dyDescent="0.2">
      <c r="A56" s="142" t="s">
        <v>263</v>
      </c>
      <c r="B56" s="120">
        <v>1.6758580070000001E-2</v>
      </c>
      <c r="C56" s="120">
        <v>0.45543619950999997</v>
      </c>
      <c r="D56" s="205">
        <v>1.8100000000000001E-4</v>
      </c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</row>
    <row r="57" spans="1:17" outlineLevel="3" x14ac:dyDescent="0.2">
      <c r="A57" s="142" t="s">
        <v>264</v>
      </c>
      <c r="B57" s="120">
        <v>0.60585586000000002</v>
      </c>
      <c r="C57" s="120">
        <v>16.46492060812</v>
      </c>
      <c r="D57" s="205">
        <v>6.548E-3</v>
      </c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</row>
    <row r="58" spans="1:17" outlineLevel="3" x14ac:dyDescent="0.2">
      <c r="A58" s="142" t="s">
        <v>265</v>
      </c>
      <c r="B58" s="120">
        <v>1.8974616299999999E-3</v>
      </c>
      <c r="C58" s="120">
        <v>5.1565986500000001E-2</v>
      </c>
      <c r="D58" s="205">
        <v>2.0999999999999999E-5</v>
      </c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</row>
    <row r="59" spans="1:17" outlineLevel="3" x14ac:dyDescent="0.2">
      <c r="A59" s="142" t="s">
        <v>266</v>
      </c>
      <c r="B59" s="120">
        <v>2.7739641240000001E-2</v>
      </c>
      <c r="C59" s="120">
        <v>0.75386081224000001</v>
      </c>
      <c r="D59" s="205">
        <v>2.9999999999999997E-4</v>
      </c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</row>
    <row r="60" spans="1:17" outlineLevel="3" x14ac:dyDescent="0.2">
      <c r="A60" s="142" t="s">
        <v>267</v>
      </c>
      <c r="B60" s="120">
        <v>0.53689346299999996</v>
      </c>
      <c r="C60" s="120">
        <v>14.590777818479999</v>
      </c>
      <c r="D60" s="205">
        <v>5.803E-3</v>
      </c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</row>
    <row r="61" spans="1:17" ht="14.25" outlineLevel="2" x14ac:dyDescent="0.25">
      <c r="A61" s="21" t="s">
        <v>268</v>
      </c>
      <c r="B61" s="197">
        <f>SUM(B$62:B$65)</f>
        <v>1.7303799010300001</v>
      </c>
      <c r="C61" s="197">
        <f>SUM(C$62:C$65)</f>
        <v>47.025323304529998</v>
      </c>
      <c r="D61" s="24">
        <v>1.8702E-2</v>
      </c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</row>
    <row r="62" spans="1:17" outlineLevel="3" x14ac:dyDescent="0.2">
      <c r="A62" s="142" t="s">
        <v>60</v>
      </c>
      <c r="B62" s="120">
        <v>0.59430091659999995</v>
      </c>
      <c r="C62" s="120">
        <v>16.1509</v>
      </c>
      <c r="D62" s="205">
        <v>6.4229999999999999E-3</v>
      </c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</row>
    <row r="63" spans="1:17" outlineLevel="3" x14ac:dyDescent="0.2">
      <c r="A63" s="142" t="s">
        <v>179</v>
      </c>
      <c r="B63" s="120">
        <v>6.0772259999999998E-5</v>
      </c>
      <c r="C63" s="120">
        <v>1.6515651899999999E-3</v>
      </c>
      <c r="D63" s="205">
        <v>9.9999999999999995E-7</v>
      </c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</row>
    <row r="64" spans="1:17" outlineLevel="3" x14ac:dyDescent="0.2">
      <c r="A64" s="142" t="s">
        <v>164</v>
      </c>
      <c r="B64" s="120">
        <v>0.23455628586999999</v>
      </c>
      <c r="C64" s="120">
        <v>6.3743719917600004</v>
      </c>
      <c r="D64" s="205">
        <v>2.5349999999999999E-3</v>
      </c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</row>
    <row r="65" spans="1:17" outlineLevel="3" x14ac:dyDescent="0.2">
      <c r="A65" s="142" t="s">
        <v>200</v>
      </c>
      <c r="B65" s="120">
        <v>0.90146192629999999</v>
      </c>
      <c r="C65" s="120">
        <v>24.498399747579999</v>
      </c>
      <c r="D65" s="205">
        <v>9.7429999999999999E-3</v>
      </c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</row>
    <row r="66" spans="1:17" ht="14.25" outlineLevel="2" x14ac:dyDescent="0.25">
      <c r="A66" s="21" t="s">
        <v>269</v>
      </c>
      <c r="B66" s="197">
        <f>SUM(B$67:B$74)</f>
        <v>24.510130124730004</v>
      </c>
      <c r="C66" s="197">
        <f>SUM(C$67:C$74)</f>
        <v>666.09464930879994</v>
      </c>
      <c r="D66" s="24">
        <v>0.26491599999999998</v>
      </c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</row>
    <row r="67" spans="1:17" outlineLevel="3" x14ac:dyDescent="0.2">
      <c r="A67" s="142" t="s">
        <v>270</v>
      </c>
      <c r="B67" s="120">
        <v>3</v>
      </c>
      <c r="C67" s="120">
        <v>81.528899999999993</v>
      </c>
      <c r="D67" s="205">
        <v>3.2425000000000002E-2</v>
      </c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</row>
    <row r="68" spans="1:17" outlineLevel="3" x14ac:dyDescent="0.2">
      <c r="A68" s="142" t="s">
        <v>271</v>
      </c>
      <c r="B68" s="120">
        <v>8.6357759999999999</v>
      </c>
      <c r="C68" s="120">
        <v>234.68843930880001</v>
      </c>
      <c r="D68" s="205">
        <v>9.3339000000000005E-2</v>
      </c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</row>
    <row r="69" spans="1:17" outlineLevel="3" x14ac:dyDescent="0.2">
      <c r="A69" s="142" t="s">
        <v>272</v>
      </c>
      <c r="B69" s="120">
        <v>1</v>
      </c>
      <c r="C69" s="120">
        <v>27.176300000000001</v>
      </c>
      <c r="D69" s="205">
        <v>1.0808E-2</v>
      </c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</row>
    <row r="70" spans="1:17" outlineLevel="3" x14ac:dyDescent="0.2">
      <c r="A70" s="142" t="s">
        <v>273</v>
      </c>
      <c r="B70" s="120">
        <v>3</v>
      </c>
      <c r="C70" s="120">
        <v>81.528899999999993</v>
      </c>
      <c r="D70" s="205">
        <v>3.2425000000000002E-2</v>
      </c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</row>
    <row r="71" spans="1:17" outlineLevel="3" x14ac:dyDescent="0.2">
      <c r="A71" s="142" t="s">
        <v>274</v>
      </c>
      <c r="B71" s="120">
        <v>2.35</v>
      </c>
      <c r="C71" s="120">
        <v>63.864305000000002</v>
      </c>
      <c r="D71" s="205">
        <v>2.5399999999999999E-2</v>
      </c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</row>
    <row r="72" spans="1:17" outlineLevel="3" x14ac:dyDescent="0.2">
      <c r="A72" s="142" t="s">
        <v>275</v>
      </c>
      <c r="B72" s="120">
        <v>1.1886018332099999</v>
      </c>
      <c r="C72" s="120">
        <v>32.3018</v>
      </c>
      <c r="D72" s="205">
        <v>1.2847000000000001E-2</v>
      </c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</row>
    <row r="73" spans="1:17" outlineLevel="3" x14ac:dyDescent="0.2">
      <c r="A73" s="142" t="s">
        <v>276</v>
      </c>
      <c r="B73" s="120">
        <v>4.0857522915200004</v>
      </c>
      <c r="C73" s="120">
        <v>111.03563</v>
      </c>
      <c r="D73" s="205">
        <v>4.4160999999999999E-2</v>
      </c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</row>
    <row r="74" spans="1:17" outlineLevel="3" x14ac:dyDescent="0.2">
      <c r="A74" s="142" t="s">
        <v>277</v>
      </c>
      <c r="B74" s="120">
        <v>1.25</v>
      </c>
      <c r="C74" s="120">
        <v>33.970374999999997</v>
      </c>
      <c r="D74" s="205">
        <v>1.3511E-2</v>
      </c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</row>
    <row r="75" spans="1:17" ht="14.25" outlineLevel="2" x14ac:dyDescent="0.25">
      <c r="A75" s="21" t="s">
        <v>278</v>
      </c>
      <c r="B75" s="197">
        <f>SUM(B$76:B$76)</f>
        <v>1.75164824042</v>
      </c>
      <c r="C75" s="197">
        <f>SUM(C$76:C$76)</f>
        <v>47.603318076000001</v>
      </c>
      <c r="D75" s="24">
        <v>1.8932999999999998E-2</v>
      </c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</row>
    <row r="76" spans="1:17" outlineLevel="3" x14ac:dyDescent="0.2">
      <c r="A76" s="142" t="s">
        <v>259</v>
      </c>
      <c r="B76" s="120">
        <v>1.75164824042</v>
      </c>
      <c r="C76" s="120">
        <v>47.603318076000001</v>
      </c>
      <c r="D76" s="205">
        <v>1.8932999999999998E-2</v>
      </c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</row>
    <row r="77" spans="1:17" ht="15" x14ac:dyDescent="0.25">
      <c r="A77" s="106" t="s">
        <v>279</v>
      </c>
      <c r="B77" s="222">
        <f>B$78+B$98</f>
        <v>10.65424285284</v>
      </c>
      <c r="C77" s="222">
        <f>C$78+C$98</f>
        <v>289.54290004194002</v>
      </c>
      <c r="D77" s="63">
        <f>D$78+D$98</f>
        <v>0.11515400000000001</v>
      </c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</row>
    <row r="78" spans="1:17" ht="15" outlineLevel="1" x14ac:dyDescent="0.25">
      <c r="A78" s="203" t="s">
        <v>280</v>
      </c>
      <c r="B78" s="88">
        <f>B$79+B$85+B$96</f>
        <v>1.3437280295299998</v>
      </c>
      <c r="C78" s="88">
        <f>C$79+C$85+C$96</f>
        <v>36.51755604929</v>
      </c>
      <c r="D78" s="171">
        <f>D$79+D$85+D$96</f>
        <v>1.4522E-2</v>
      </c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</row>
    <row r="79" spans="1:17" ht="14.25" outlineLevel="2" x14ac:dyDescent="0.25">
      <c r="A79" s="21" t="s">
        <v>281</v>
      </c>
      <c r="B79" s="197">
        <f>SUM(B$80:B$84)</f>
        <v>0.62291101435999996</v>
      </c>
      <c r="C79" s="197">
        <f>SUM(C$80:C$84)</f>
        <v>16.928416599999998</v>
      </c>
      <c r="D79" s="24">
        <v>6.7320000000000001E-3</v>
      </c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</row>
    <row r="80" spans="1:17" outlineLevel="3" x14ac:dyDescent="0.2">
      <c r="A80" s="142" t="s">
        <v>282</v>
      </c>
      <c r="B80" s="120">
        <v>4.2683999999999998E-7</v>
      </c>
      <c r="C80" s="120">
        <v>1.1600000000000001E-5</v>
      </c>
      <c r="D80" s="205">
        <v>0</v>
      </c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</row>
    <row r="81" spans="1:17" outlineLevel="3" x14ac:dyDescent="0.2">
      <c r="A81" s="142" t="s">
        <v>283</v>
      </c>
      <c r="B81" s="120">
        <v>0.12786876799999999</v>
      </c>
      <c r="C81" s="120">
        <v>3.4750000000000001</v>
      </c>
      <c r="D81" s="205">
        <v>1.382E-3</v>
      </c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</row>
    <row r="82" spans="1:17" outlineLevel="3" x14ac:dyDescent="0.2">
      <c r="A82" s="142" t="s">
        <v>285</v>
      </c>
      <c r="B82" s="120">
        <v>0.31575306424999999</v>
      </c>
      <c r="C82" s="120">
        <v>8.5809999999999995</v>
      </c>
      <c r="D82" s="205">
        <v>3.4129999999999998E-3</v>
      </c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</row>
    <row r="83" spans="1:17" outlineLevel="3" x14ac:dyDescent="0.2">
      <c r="A83" s="142" t="s">
        <v>286</v>
      </c>
      <c r="B83" s="120">
        <v>0.10569521973</v>
      </c>
      <c r="C83" s="120">
        <v>2.8724050000000001</v>
      </c>
      <c r="D83" s="205">
        <v>1.142E-3</v>
      </c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</row>
    <row r="84" spans="1:17" outlineLevel="3" x14ac:dyDescent="0.2">
      <c r="A84" s="142" t="s">
        <v>287</v>
      </c>
      <c r="B84" s="120">
        <v>7.3593535540000005E-2</v>
      </c>
      <c r="C84" s="120">
        <v>2</v>
      </c>
      <c r="D84" s="205">
        <v>7.9500000000000003E-4</v>
      </c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</row>
    <row r="85" spans="1:17" ht="14.25" outlineLevel="2" x14ac:dyDescent="0.25">
      <c r="A85" s="250" t="s">
        <v>251</v>
      </c>
      <c r="B85" s="197">
        <f>SUM(B$86:B$95)</f>
        <v>0.72078188714000002</v>
      </c>
      <c r="C85" s="197">
        <f>SUM(C$86:C$95)</f>
        <v>19.588184799290005</v>
      </c>
      <c r="D85" s="24">
        <v>7.79E-3</v>
      </c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</row>
    <row r="86" spans="1:17" outlineLevel="3" x14ac:dyDescent="0.2">
      <c r="A86" s="142" t="s">
        <v>288</v>
      </c>
      <c r="B86" s="120">
        <v>1.4609012459999999E-2</v>
      </c>
      <c r="C86" s="120">
        <v>0.39701890519999999</v>
      </c>
      <c r="D86" s="205">
        <v>1.5799999999999999E-4</v>
      </c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</row>
    <row r="87" spans="1:17" outlineLevel="3" x14ac:dyDescent="0.2">
      <c r="A87" s="142" t="s">
        <v>289</v>
      </c>
      <c r="B87" s="120">
        <v>1.04870788E-3</v>
      </c>
      <c r="C87" s="120">
        <v>2.8500000000000001E-2</v>
      </c>
      <c r="D87" s="205">
        <v>1.1E-5</v>
      </c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</row>
    <row r="88" spans="1:17" outlineLevel="3" x14ac:dyDescent="0.2">
      <c r="A88" s="142" t="s">
        <v>290</v>
      </c>
      <c r="B88" s="120">
        <v>2.0137583100000001E-3</v>
      </c>
      <c r="C88" s="120">
        <v>5.4726499999999997E-2</v>
      </c>
      <c r="D88" s="205">
        <v>2.1999999999999999E-5</v>
      </c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</row>
    <row r="89" spans="1:17" outlineLevel="3" x14ac:dyDescent="0.2">
      <c r="A89" s="142" t="s">
        <v>291</v>
      </c>
      <c r="B89" s="120">
        <v>1.4718707100000001E-3</v>
      </c>
      <c r="C89" s="120">
        <v>0.04</v>
      </c>
      <c r="D89" s="205">
        <v>1.5999999999999999E-5</v>
      </c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</row>
    <row r="90" spans="1:17" outlineLevel="3" x14ac:dyDescent="0.2">
      <c r="A90" s="142" t="s">
        <v>292</v>
      </c>
      <c r="B90" s="120">
        <v>0.22683112438</v>
      </c>
      <c r="C90" s="120">
        <v>6.1644306853000002</v>
      </c>
      <c r="D90" s="205">
        <v>2.4520000000000002E-3</v>
      </c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</row>
    <row r="91" spans="1:17" outlineLevel="3" x14ac:dyDescent="0.2">
      <c r="A91" s="142" t="s">
        <v>293</v>
      </c>
      <c r="B91" s="120">
        <v>0.37900570477000001</v>
      </c>
      <c r="C91" s="120">
        <v>10.29997273439</v>
      </c>
      <c r="D91" s="205">
        <v>4.0959999999999998E-3</v>
      </c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</row>
    <row r="92" spans="1:17" outlineLevel="3" x14ac:dyDescent="0.2">
      <c r="A92" s="142" t="s">
        <v>294</v>
      </c>
      <c r="B92" s="120">
        <v>2.7838042700000002E-3</v>
      </c>
      <c r="C92" s="120">
        <v>7.5653499999999999E-2</v>
      </c>
      <c r="D92" s="205">
        <v>3.0000000000000001E-5</v>
      </c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</row>
    <row r="93" spans="1:17" outlineLevel="3" x14ac:dyDescent="0.2">
      <c r="A93" s="142" t="s">
        <v>295</v>
      </c>
      <c r="B93" s="120">
        <v>1.4148357200000001E-3</v>
      </c>
      <c r="C93" s="120">
        <v>3.8449999999999998E-2</v>
      </c>
      <c r="D93" s="205">
        <v>1.5E-5</v>
      </c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</row>
    <row r="94" spans="1:17" outlineLevel="3" x14ac:dyDescent="0.2">
      <c r="A94" s="142" t="s">
        <v>296</v>
      </c>
      <c r="B94" s="120">
        <v>8.9842881279999995E-2</v>
      </c>
      <c r="C94" s="120">
        <v>2.4415970947000001</v>
      </c>
      <c r="D94" s="205">
        <v>9.7099999999999997E-4</v>
      </c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</row>
    <row r="95" spans="1:17" outlineLevel="3" x14ac:dyDescent="0.2">
      <c r="A95" s="142" t="s">
        <v>297</v>
      </c>
      <c r="B95" s="120">
        <v>1.7601873599999999E-3</v>
      </c>
      <c r="C95" s="120">
        <v>4.78353797E-2</v>
      </c>
      <c r="D95" s="205">
        <v>1.9000000000000001E-5</v>
      </c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</row>
    <row r="96" spans="1:17" ht="14.25" outlineLevel="2" x14ac:dyDescent="0.25">
      <c r="A96" s="21" t="s">
        <v>298</v>
      </c>
      <c r="B96" s="197">
        <f>SUM(B$97:B$97)</f>
        <v>3.5128030000000002E-5</v>
      </c>
      <c r="C96" s="197">
        <f>SUM(C$97:C$97)</f>
        <v>9.5465000000000003E-4</v>
      </c>
      <c r="D96" s="24">
        <v>0</v>
      </c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</row>
    <row r="97" spans="1:17" outlineLevel="3" x14ac:dyDescent="0.2">
      <c r="A97" s="142" t="s">
        <v>299</v>
      </c>
      <c r="B97" s="120">
        <v>3.5128030000000002E-5</v>
      </c>
      <c r="C97" s="120">
        <v>9.5465000000000003E-4</v>
      </c>
      <c r="D97" s="205">
        <v>0</v>
      </c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4"/>
      <c r="Q97" s="214"/>
    </row>
    <row r="98" spans="1:17" ht="15" outlineLevel="1" x14ac:dyDescent="0.25">
      <c r="A98" s="203" t="s">
        <v>253</v>
      </c>
      <c r="B98" s="88">
        <f>B$99+B$105+B$106+B$110+B$112</f>
        <v>9.3105148233099992</v>
      </c>
      <c r="C98" s="88">
        <f>C$99+C$105+C$106+C$110+C$112</f>
        <v>253.02534399264999</v>
      </c>
      <c r="D98" s="171">
        <f>D$99+D$105+D$106+D$110+D$112</f>
        <v>0.100632</v>
      </c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</row>
    <row r="99" spans="1:17" ht="14.25" outlineLevel="2" x14ac:dyDescent="0.25">
      <c r="A99" s="21" t="s">
        <v>330</v>
      </c>
      <c r="B99" s="197">
        <f>SUM(B$100:B$104)</f>
        <v>7.3254652406199998</v>
      </c>
      <c r="C99" s="197">
        <f>SUM(C$100:C$104)</f>
        <v>199.07904101865</v>
      </c>
      <c r="D99" s="24">
        <v>7.9176999999999997E-2</v>
      </c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</row>
    <row r="100" spans="1:17" outlineLevel="3" x14ac:dyDescent="0.2">
      <c r="A100" s="142" t="s">
        <v>300</v>
      </c>
      <c r="B100" s="120">
        <v>0.23772036664000001</v>
      </c>
      <c r="C100" s="120">
        <v>6.4603599999999997</v>
      </c>
      <c r="D100" s="205">
        <v>2.5690000000000001E-3</v>
      </c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</row>
    <row r="101" spans="1:17" outlineLevel="3" x14ac:dyDescent="0.2">
      <c r="A101" s="142" t="s">
        <v>256</v>
      </c>
      <c r="B101" s="120">
        <v>0.34836129905000002</v>
      </c>
      <c r="C101" s="120">
        <v>9.4671711715200004</v>
      </c>
      <c r="D101" s="205">
        <v>3.7650000000000001E-3</v>
      </c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</row>
    <row r="102" spans="1:17" outlineLevel="3" x14ac:dyDescent="0.2">
      <c r="A102" s="142" t="s">
        <v>257</v>
      </c>
      <c r="B102" s="120">
        <v>6.5093779399999996E-2</v>
      </c>
      <c r="C102" s="120">
        <v>1.7690080770000001</v>
      </c>
      <c r="D102" s="205">
        <v>7.0399999999999998E-4</v>
      </c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</row>
    <row r="103" spans="1:17" outlineLevel="3" x14ac:dyDescent="0.2">
      <c r="A103" s="142" t="s">
        <v>258</v>
      </c>
      <c r="B103" s="120">
        <v>0.44871251377999999</v>
      </c>
      <c r="C103" s="120">
        <v>12.19434588825</v>
      </c>
      <c r="D103" s="205">
        <v>4.8500000000000001E-3</v>
      </c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</row>
    <row r="104" spans="1:17" outlineLevel="3" x14ac:dyDescent="0.2">
      <c r="A104" s="142" t="s">
        <v>259</v>
      </c>
      <c r="B104" s="120">
        <v>6.2255772817499997</v>
      </c>
      <c r="C104" s="120">
        <v>169.18815588187999</v>
      </c>
      <c r="D104" s="205">
        <v>6.7289000000000002E-2</v>
      </c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</row>
    <row r="105" spans="1:17" ht="14.25" outlineLevel="2" x14ac:dyDescent="0.25">
      <c r="A105" s="21" t="s">
        <v>261</v>
      </c>
      <c r="B105" s="197"/>
      <c r="C105" s="197"/>
      <c r="D105" s="24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</row>
    <row r="106" spans="1:17" ht="14.25" outlineLevel="2" x14ac:dyDescent="0.25">
      <c r="A106" s="21" t="s">
        <v>268</v>
      </c>
      <c r="B106" s="197">
        <f>SUM(B$107:B$109)</f>
        <v>1.16887678093</v>
      </c>
      <c r="C106" s="197">
        <f>SUM(C$107:C$109)</f>
        <v>31.765746061450002</v>
      </c>
      <c r="D106" s="24">
        <v>1.2633E-2</v>
      </c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</row>
    <row r="107" spans="1:17" outlineLevel="3" x14ac:dyDescent="0.2">
      <c r="A107" s="142" t="s">
        <v>70</v>
      </c>
      <c r="B107" s="120">
        <v>0.17109420658999999</v>
      </c>
      <c r="C107" s="120">
        <v>4.6497074865499997</v>
      </c>
      <c r="D107" s="205">
        <v>1.8489999999999999E-3</v>
      </c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</row>
    <row r="108" spans="1:17" outlineLevel="3" x14ac:dyDescent="0.2">
      <c r="A108" s="142" t="s">
        <v>200</v>
      </c>
      <c r="B108" s="120">
        <v>2.278257434E-2</v>
      </c>
      <c r="C108" s="120">
        <v>0.61914607489999995</v>
      </c>
      <c r="D108" s="205">
        <v>2.4600000000000002E-4</v>
      </c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</row>
    <row r="109" spans="1:17" outlineLevel="3" x14ac:dyDescent="0.2">
      <c r="A109" s="142" t="s">
        <v>302</v>
      </c>
      <c r="B109" s="120">
        <v>0.97499999999999998</v>
      </c>
      <c r="C109" s="120">
        <v>26.496892500000001</v>
      </c>
      <c r="D109" s="205">
        <v>1.0538E-2</v>
      </c>
      <c r="E109" s="214"/>
      <c r="F109" s="214"/>
      <c r="G109" s="214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</row>
    <row r="110" spans="1:17" ht="14.25" outlineLevel="2" x14ac:dyDescent="0.25">
      <c r="A110" s="250" t="s">
        <v>331</v>
      </c>
      <c r="B110" s="197">
        <f>SUM(B$111:B$111)</f>
        <v>0.7</v>
      </c>
      <c r="C110" s="197">
        <f>SUM(C$111:C$111)</f>
        <v>19.023409999999998</v>
      </c>
      <c r="D110" s="24">
        <v>7.5659999999999998E-3</v>
      </c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</row>
    <row r="111" spans="1:17" outlineLevel="3" x14ac:dyDescent="0.2">
      <c r="A111" s="142" t="s">
        <v>368</v>
      </c>
      <c r="B111" s="120">
        <v>0.7</v>
      </c>
      <c r="C111" s="120">
        <v>19.023409999999998</v>
      </c>
      <c r="D111" s="205">
        <v>7.5659999999999998E-3</v>
      </c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  <c r="O111" s="214"/>
      <c r="P111" s="214"/>
      <c r="Q111" s="214"/>
    </row>
    <row r="112" spans="1:17" ht="14.25" outlineLevel="2" x14ac:dyDescent="0.25">
      <c r="A112" s="21" t="s">
        <v>332</v>
      </c>
      <c r="B112" s="197">
        <f>SUM(B$113:B$113)</f>
        <v>0.11617280176</v>
      </c>
      <c r="C112" s="197">
        <f>SUM(C$113:C$113)</f>
        <v>3.15714691255</v>
      </c>
      <c r="D112" s="24">
        <v>1.256E-3</v>
      </c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</row>
    <row r="113" spans="1:17" outlineLevel="3" x14ac:dyDescent="0.2">
      <c r="A113" s="142" t="s">
        <v>259</v>
      </c>
      <c r="B113" s="120">
        <v>0.11617280176</v>
      </c>
      <c r="C113" s="120">
        <v>3.15714691255</v>
      </c>
      <c r="D113" s="205">
        <v>1.256E-3</v>
      </c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</row>
    <row r="114" spans="1:17" x14ac:dyDescent="0.2">
      <c r="B114" s="181"/>
      <c r="C114" s="181"/>
      <c r="D114" s="28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</row>
    <row r="115" spans="1:17" x14ac:dyDescent="0.2">
      <c r="B115" s="181"/>
      <c r="C115" s="181"/>
      <c r="D115" s="28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</row>
    <row r="116" spans="1:17" x14ac:dyDescent="0.2">
      <c r="B116" s="181"/>
      <c r="C116" s="181"/>
      <c r="D116" s="28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</row>
    <row r="117" spans="1:17" x14ac:dyDescent="0.2">
      <c r="B117" s="181"/>
      <c r="C117" s="181"/>
      <c r="D117" s="28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</row>
    <row r="118" spans="1:17" x14ac:dyDescent="0.2">
      <c r="B118" s="181"/>
      <c r="C118" s="181"/>
      <c r="D118" s="28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</row>
    <row r="119" spans="1:17" x14ac:dyDescent="0.2">
      <c r="B119" s="181"/>
      <c r="C119" s="181"/>
      <c r="D119" s="28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</row>
    <row r="120" spans="1:17" x14ac:dyDescent="0.2">
      <c r="B120" s="181"/>
      <c r="C120" s="181"/>
      <c r="D120" s="28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</row>
    <row r="121" spans="1:17" x14ac:dyDescent="0.2">
      <c r="B121" s="181"/>
      <c r="C121" s="181"/>
      <c r="D121" s="28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</row>
    <row r="122" spans="1:17" x14ac:dyDescent="0.2">
      <c r="B122" s="181"/>
      <c r="C122" s="181"/>
      <c r="D122" s="28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</row>
    <row r="123" spans="1:17" x14ac:dyDescent="0.2">
      <c r="B123" s="181"/>
      <c r="C123" s="181"/>
      <c r="D123" s="28"/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</row>
    <row r="124" spans="1:17" x14ac:dyDescent="0.2">
      <c r="B124" s="181"/>
      <c r="C124" s="181"/>
      <c r="D124" s="28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</row>
    <row r="125" spans="1:17" x14ac:dyDescent="0.2">
      <c r="B125" s="181"/>
      <c r="C125" s="181"/>
      <c r="D125" s="28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</row>
    <row r="126" spans="1:17" x14ac:dyDescent="0.2">
      <c r="B126" s="181"/>
      <c r="C126" s="181"/>
      <c r="D126" s="28"/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</row>
    <row r="127" spans="1:17" x14ac:dyDescent="0.2">
      <c r="B127" s="181"/>
      <c r="C127" s="181"/>
      <c r="D127" s="28"/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</row>
    <row r="128" spans="1:17" x14ac:dyDescent="0.2">
      <c r="B128" s="181"/>
      <c r="C128" s="181"/>
      <c r="D128" s="28"/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</row>
    <row r="129" spans="2:17" x14ac:dyDescent="0.2">
      <c r="B129" s="181"/>
      <c r="C129" s="181"/>
      <c r="D129" s="28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</row>
    <row r="130" spans="2:17" x14ac:dyDescent="0.2">
      <c r="B130" s="181"/>
      <c r="C130" s="181"/>
      <c r="D130" s="28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</row>
    <row r="131" spans="2:17" x14ac:dyDescent="0.2">
      <c r="B131" s="181"/>
      <c r="C131" s="181"/>
      <c r="D131" s="28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</row>
    <row r="132" spans="2:17" x14ac:dyDescent="0.2">
      <c r="B132" s="181"/>
      <c r="C132" s="181"/>
      <c r="D132" s="28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</row>
    <row r="133" spans="2:17" x14ac:dyDescent="0.2">
      <c r="B133" s="181"/>
      <c r="C133" s="181"/>
      <c r="D133" s="28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</row>
    <row r="134" spans="2:17" x14ac:dyDescent="0.2">
      <c r="B134" s="181"/>
      <c r="C134" s="181"/>
      <c r="D134" s="28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</row>
    <row r="135" spans="2:17" x14ac:dyDescent="0.2">
      <c r="B135" s="181"/>
      <c r="C135" s="181"/>
      <c r="D135" s="28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</row>
    <row r="136" spans="2:17" x14ac:dyDescent="0.2">
      <c r="B136" s="181"/>
      <c r="C136" s="181"/>
      <c r="D136" s="28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</row>
    <row r="137" spans="2:17" x14ac:dyDescent="0.2">
      <c r="B137" s="181"/>
      <c r="C137" s="181"/>
      <c r="D137" s="28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</row>
    <row r="138" spans="2:17" x14ac:dyDescent="0.2">
      <c r="B138" s="181"/>
      <c r="C138" s="181"/>
      <c r="D138" s="28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</row>
    <row r="139" spans="2:17" x14ac:dyDescent="0.2">
      <c r="B139" s="181"/>
      <c r="C139" s="181"/>
      <c r="D139" s="28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</row>
    <row r="140" spans="2:17" x14ac:dyDescent="0.2">
      <c r="B140" s="181"/>
      <c r="C140" s="181"/>
      <c r="D140" s="28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</row>
    <row r="141" spans="2:17" x14ac:dyDescent="0.2">
      <c r="B141" s="181"/>
      <c r="C141" s="181"/>
      <c r="D141" s="28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</row>
    <row r="142" spans="2:17" x14ac:dyDescent="0.2">
      <c r="B142" s="181"/>
      <c r="C142" s="181"/>
      <c r="D142" s="28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</row>
    <row r="143" spans="2:17" x14ac:dyDescent="0.2">
      <c r="B143" s="181"/>
      <c r="C143" s="181"/>
      <c r="D143" s="28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</row>
    <row r="144" spans="2:17" x14ac:dyDescent="0.2">
      <c r="B144" s="181"/>
      <c r="C144" s="181"/>
      <c r="D144" s="28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</row>
    <row r="145" spans="2:17" x14ac:dyDescent="0.2">
      <c r="B145" s="181"/>
      <c r="C145" s="181"/>
      <c r="D145" s="28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</row>
    <row r="146" spans="2:17" x14ac:dyDescent="0.2">
      <c r="B146" s="181"/>
      <c r="C146" s="181"/>
      <c r="D146" s="28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</row>
    <row r="147" spans="2:17" x14ac:dyDescent="0.2">
      <c r="B147" s="181"/>
      <c r="C147" s="181"/>
      <c r="D147" s="28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</row>
    <row r="148" spans="2:17" x14ac:dyDescent="0.2">
      <c r="B148" s="181"/>
      <c r="C148" s="181"/>
      <c r="D148" s="28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</row>
    <row r="149" spans="2:17" x14ac:dyDescent="0.2">
      <c r="B149" s="181"/>
      <c r="C149" s="181"/>
      <c r="D149" s="28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</row>
    <row r="150" spans="2:17" x14ac:dyDescent="0.2">
      <c r="B150" s="181"/>
      <c r="C150" s="181"/>
      <c r="D150" s="28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</row>
    <row r="151" spans="2:17" x14ac:dyDescent="0.2">
      <c r="B151" s="181"/>
      <c r="C151" s="181"/>
      <c r="D151" s="28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</row>
    <row r="152" spans="2:17" x14ac:dyDescent="0.2">
      <c r="B152" s="181"/>
      <c r="C152" s="181"/>
      <c r="D152" s="28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</row>
    <row r="153" spans="2:17" x14ac:dyDescent="0.2">
      <c r="B153" s="181"/>
      <c r="C153" s="181"/>
      <c r="D153" s="28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</row>
    <row r="154" spans="2:17" x14ac:dyDescent="0.2">
      <c r="B154" s="181"/>
      <c r="C154" s="181"/>
      <c r="D154" s="28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</row>
    <row r="155" spans="2:17" x14ac:dyDescent="0.2">
      <c r="B155" s="181"/>
      <c r="C155" s="181"/>
      <c r="D155" s="28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</row>
    <row r="156" spans="2:17" x14ac:dyDescent="0.2">
      <c r="B156" s="181"/>
      <c r="C156" s="181"/>
      <c r="D156" s="28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</row>
    <row r="157" spans="2:17" x14ac:dyDescent="0.2">
      <c r="B157" s="181"/>
      <c r="C157" s="181"/>
      <c r="D157" s="28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</row>
    <row r="158" spans="2:17" x14ac:dyDescent="0.2">
      <c r="B158" s="181"/>
      <c r="C158" s="181"/>
      <c r="D158" s="28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</row>
    <row r="159" spans="2:17" x14ac:dyDescent="0.2">
      <c r="B159" s="181"/>
      <c r="C159" s="181"/>
      <c r="D159" s="28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</row>
    <row r="160" spans="2:17" x14ac:dyDescent="0.2">
      <c r="B160" s="181"/>
      <c r="C160" s="181"/>
      <c r="D160" s="28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</row>
    <row r="161" spans="2:17" x14ac:dyDescent="0.2">
      <c r="B161" s="181"/>
      <c r="C161" s="181"/>
      <c r="D161" s="28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</row>
    <row r="162" spans="2:17" x14ac:dyDescent="0.2">
      <c r="B162" s="181"/>
      <c r="C162" s="181"/>
      <c r="D162" s="28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</row>
    <row r="163" spans="2:17" x14ac:dyDescent="0.2">
      <c r="B163" s="181"/>
      <c r="C163" s="181"/>
      <c r="D163" s="28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</row>
    <row r="164" spans="2:17" x14ac:dyDescent="0.2">
      <c r="B164" s="181"/>
      <c r="C164" s="181"/>
      <c r="D164" s="28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</row>
    <row r="165" spans="2:17" x14ac:dyDescent="0.2">
      <c r="B165" s="181"/>
      <c r="C165" s="181"/>
      <c r="D165" s="28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</row>
    <row r="166" spans="2:17" x14ac:dyDescent="0.2">
      <c r="B166" s="181"/>
      <c r="C166" s="181"/>
      <c r="D166" s="28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</row>
    <row r="167" spans="2:17" x14ac:dyDescent="0.2">
      <c r="B167" s="181"/>
      <c r="C167" s="181"/>
      <c r="D167" s="28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</row>
    <row r="168" spans="2:17" x14ac:dyDescent="0.2">
      <c r="B168" s="181"/>
      <c r="C168" s="181"/>
      <c r="D168" s="28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</row>
    <row r="169" spans="2:17" x14ac:dyDescent="0.2">
      <c r="B169" s="181"/>
      <c r="C169" s="181"/>
      <c r="D169" s="28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</row>
    <row r="170" spans="2:17" x14ac:dyDescent="0.2">
      <c r="B170" s="181"/>
      <c r="C170" s="181"/>
      <c r="D170" s="28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</row>
    <row r="171" spans="2:17" x14ac:dyDescent="0.2">
      <c r="B171" s="181"/>
      <c r="C171" s="181"/>
      <c r="D171" s="28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</row>
    <row r="172" spans="2:17" x14ac:dyDescent="0.2">
      <c r="B172" s="181"/>
      <c r="C172" s="181"/>
      <c r="D172" s="28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</row>
    <row r="173" spans="2:17" x14ac:dyDescent="0.2">
      <c r="B173" s="181"/>
      <c r="C173" s="181"/>
      <c r="D173" s="28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</row>
    <row r="174" spans="2:17" x14ac:dyDescent="0.2">
      <c r="B174" s="181"/>
      <c r="C174" s="181"/>
      <c r="D174" s="28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</row>
    <row r="175" spans="2:17" x14ac:dyDescent="0.2">
      <c r="B175" s="181"/>
      <c r="C175" s="181"/>
      <c r="D175" s="28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</row>
    <row r="176" spans="2:17" x14ac:dyDescent="0.2">
      <c r="B176" s="181"/>
      <c r="C176" s="181"/>
      <c r="D176" s="28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</row>
    <row r="177" spans="2:17" x14ac:dyDescent="0.2">
      <c r="B177" s="181"/>
      <c r="C177" s="181"/>
      <c r="D177" s="28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</row>
    <row r="178" spans="2:17" x14ac:dyDescent="0.2">
      <c r="B178" s="181"/>
      <c r="C178" s="181"/>
      <c r="D178" s="28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</row>
    <row r="179" spans="2:17" x14ac:dyDescent="0.2">
      <c r="B179" s="181"/>
      <c r="C179" s="181"/>
      <c r="D179" s="28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</row>
    <row r="180" spans="2:17" x14ac:dyDescent="0.2">
      <c r="B180" s="181"/>
      <c r="C180" s="181"/>
      <c r="D180" s="28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</row>
    <row r="181" spans="2:17" x14ac:dyDescent="0.2">
      <c r="B181" s="181"/>
      <c r="C181" s="181"/>
      <c r="D181" s="28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</row>
    <row r="182" spans="2:17" x14ac:dyDescent="0.2">
      <c r="B182" s="181"/>
      <c r="C182" s="181"/>
      <c r="D182" s="28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</row>
    <row r="183" spans="2:17" x14ac:dyDescent="0.2">
      <c r="B183" s="181"/>
      <c r="C183" s="181"/>
      <c r="D183" s="28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</row>
  </sheetData>
  <mergeCells count="2">
    <mergeCell ref="A2:D2"/>
    <mergeCell ref="A3:D3"/>
  </mergeCells>
  <printOptions horizontalCentered="1" verticalCentered="1"/>
  <pageMargins left="0" right="0.78740157480314965" top="0" bottom="0" header="0.51181102362204722" footer="0"/>
  <pageSetup paperSize="9" scale="5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M180"/>
  <sheetViews>
    <sheetView workbookViewId="0"/>
  </sheetViews>
  <sheetFormatPr defaultColWidth="9.140625" defaultRowHeight="11.25" outlineLevelRow="3" x14ac:dyDescent="0.2"/>
  <cols>
    <col min="1" max="1" width="52" style="228" customWidth="1"/>
    <col min="2" max="8" width="15.140625" style="199" customWidth="1"/>
    <col min="9" max="16384" width="9.140625" style="228"/>
  </cols>
  <sheetData>
    <row r="1" spans="1:13" s="221" customFormat="1" ht="12.75" x14ac:dyDescent="0.2">
      <c r="B1" s="192"/>
      <c r="D1" s="192"/>
      <c r="E1" s="192"/>
      <c r="F1" s="192"/>
      <c r="G1" s="192"/>
      <c r="H1" s="192"/>
    </row>
    <row r="2" spans="1:13" s="221" customFormat="1" ht="18.75" x14ac:dyDescent="0.2">
      <c r="A2" s="5" t="s">
        <v>100</v>
      </c>
      <c r="B2" s="5"/>
      <c r="C2" s="5"/>
      <c r="D2" s="5"/>
      <c r="E2" s="5"/>
      <c r="F2" s="5"/>
      <c r="G2" s="5"/>
      <c r="H2" s="5"/>
      <c r="I2" s="257"/>
      <c r="J2" s="257"/>
      <c r="K2" s="257"/>
      <c r="L2" s="257"/>
      <c r="M2" s="257"/>
    </row>
    <row r="3" spans="1:13" s="221" customFormat="1" ht="12.75" x14ac:dyDescent="0.2">
      <c r="A3" s="76"/>
      <c r="B3" s="192"/>
      <c r="C3" s="192"/>
      <c r="D3" s="192"/>
      <c r="E3" s="192"/>
      <c r="F3" s="192"/>
      <c r="G3" s="192"/>
      <c r="H3" s="192"/>
    </row>
    <row r="4" spans="1:13" s="236" customFormat="1" ht="12.75" x14ac:dyDescent="0.2">
      <c r="B4" s="223"/>
      <c r="C4" s="223"/>
      <c r="D4" s="223"/>
      <c r="E4" s="223"/>
      <c r="F4" s="223"/>
      <c r="G4" s="223"/>
      <c r="H4" s="223" t="str">
        <f>VALUSD</f>
        <v>млрд. дол. США</v>
      </c>
    </row>
    <row r="5" spans="1:13" s="37" customFormat="1" ht="12.75" x14ac:dyDescent="0.2">
      <c r="A5" s="220"/>
      <c r="B5" s="244">
        <v>44196</v>
      </c>
      <c r="C5" s="244">
        <v>44227</v>
      </c>
      <c r="D5" s="244">
        <v>44255</v>
      </c>
      <c r="E5" s="244">
        <v>44286</v>
      </c>
      <c r="F5" s="244">
        <v>44316</v>
      </c>
      <c r="G5" s="244">
        <v>44347</v>
      </c>
      <c r="H5" s="244">
        <v>44377</v>
      </c>
    </row>
    <row r="6" spans="1:13" s="43" customFormat="1" ht="31.5" x14ac:dyDescent="0.2">
      <c r="A6" s="160" t="s">
        <v>142</v>
      </c>
      <c r="B6" s="127">
        <f t="shared" ref="B6:G6" si="0">B$67+B$7</f>
        <v>90.253504033989998</v>
      </c>
      <c r="C6" s="127">
        <f t="shared" si="0"/>
        <v>90.742686801840023</v>
      </c>
      <c r="D6" s="127">
        <f t="shared" si="0"/>
        <v>91.407450276660029</v>
      </c>
      <c r="E6" s="127">
        <f t="shared" si="0"/>
        <v>90.168871024960026</v>
      </c>
      <c r="F6" s="127">
        <f t="shared" si="0"/>
        <v>91.325597490360025</v>
      </c>
      <c r="G6" s="127">
        <f t="shared" si="0"/>
        <v>91.517367693489987</v>
      </c>
      <c r="H6" s="127">
        <v>92.520304032729996</v>
      </c>
    </row>
    <row r="7" spans="1:13" s="52" customFormat="1" ht="15" x14ac:dyDescent="0.2">
      <c r="A7" s="167" t="s">
        <v>46</v>
      </c>
      <c r="B7" s="189">
        <f t="shared" ref="B7:H7" si="1">B$8+B$46</f>
        <v>36.532691437770005</v>
      </c>
      <c r="C7" s="189">
        <f t="shared" si="1"/>
        <v>37.304498907010014</v>
      </c>
      <c r="D7" s="189">
        <f t="shared" si="1"/>
        <v>38.09181276362002</v>
      </c>
      <c r="E7" s="189">
        <f t="shared" si="1"/>
        <v>38.175580888250003</v>
      </c>
      <c r="F7" s="189">
        <f t="shared" si="1"/>
        <v>37.542891892560014</v>
      </c>
      <c r="G7" s="189">
        <f t="shared" si="1"/>
        <v>37.619913136839983</v>
      </c>
      <c r="H7" s="189">
        <f t="shared" si="1"/>
        <v>38.182839519749997</v>
      </c>
    </row>
    <row r="8" spans="1:13" s="110" customFormat="1" ht="15" outlineLevel="1" x14ac:dyDescent="0.2">
      <c r="A8" s="99" t="s">
        <v>64</v>
      </c>
      <c r="B8" s="128">
        <f t="shared" ref="B8:H8" si="2">B$9+B$44</f>
        <v>35.392538767910004</v>
      </c>
      <c r="C8" s="128">
        <f t="shared" si="2"/>
        <v>35.987280349110016</v>
      </c>
      <c r="D8" s="128">
        <f t="shared" si="2"/>
        <v>36.725118542090023</v>
      </c>
      <c r="E8" s="128">
        <f t="shared" si="2"/>
        <v>36.715342120280006</v>
      </c>
      <c r="F8" s="128">
        <f t="shared" si="2"/>
        <v>36.255468270660018</v>
      </c>
      <c r="G8" s="128">
        <f t="shared" si="2"/>
        <v>36.306736516119983</v>
      </c>
      <c r="H8" s="128">
        <f t="shared" si="2"/>
        <v>36.839111490219999</v>
      </c>
    </row>
    <row r="9" spans="1:13" s="69" customFormat="1" ht="12.75" outlineLevel="2" x14ac:dyDescent="0.2">
      <c r="A9" s="27" t="s">
        <v>184</v>
      </c>
      <c r="B9" s="72">
        <f t="shared" ref="B9:G9" si="3">SUM(B$10:B$43)</f>
        <v>35.322377285950004</v>
      </c>
      <c r="C9" s="72">
        <f t="shared" si="3"/>
        <v>35.916915546710015</v>
      </c>
      <c r="D9" s="72">
        <f t="shared" si="3"/>
        <v>36.654091662930021</v>
      </c>
      <c r="E9" s="72">
        <f t="shared" si="3"/>
        <v>36.645386562960006</v>
      </c>
      <c r="F9" s="72">
        <f t="shared" si="3"/>
        <v>36.185171884820015</v>
      </c>
      <c r="G9" s="72">
        <f t="shared" si="3"/>
        <v>36.23580210399998</v>
      </c>
      <c r="H9" s="72">
        <v>36.768547742529996</v>
      </c>
    </row>
    <row r="10" spans="1:13" s="224" customFormat="1" ht="12.75" outlineLevel="3" x14ac:dyDescent="0.2">
      <c r="A10" s="80" t="s">
        <v>133</v>
      </c>
      <c r="B10" s="166">
        <v>2.5383883414600001</v>
      </c>
      <c r="C10" s="166">
        <v>2.5457443186500002</v>
      </c>
      <c r="D10" s="166">
        <v>2.5696977454300001</v>
      </c>
      <c r="E10" s="166">
        <v>2.57383540373</v>
      </c>
      <c r="F10" s="166">
        <v>2.5863753153100002</v>
      </c>
      <c r="G10" s="166">
        <v>2.6098498567099999</v>
      </c>
      <c r="H10" s="166">
        <v>2.64097448881</v>
      </c>
    </row>
    <row r="11" spans="1:13" ht="12.75" outlineLevel="3" x14ac:dyDescent="0.2">
      <c r="A11" s="142" t="s">
        <v>193</v>
      </c>
      <c r="B11" s="120">
        <v>0.67314833805999996</v>
      </c>
      <c r="C11" s="120">
        <v>0.67509904976000001</v>
      </c>
      <c r="D11" s="120">
        <v>0.68145119424</v>
      </c>
      <c r="E11" s="120">
        <v>0.68254844864999997</v>
      </c>
      <c r="F11" s="120">
        <v>0.68587387385999998</v>
      </c>
      <c r="G11" s="120">
        <v>0.69209902399000001</v>
      </c>
      <c r="H11" s="120">
        <v>0.64515772937000004</v>
      </c>
      <c r="I11" s="218"/>
      <c r="J11" s="218"/>
      <c r="K11" s="218"/>
    </row>
    <row r="12" spans="1:13" ht="12.75" outlineLevel="3" x14ac:dyDescent="0.2">
      <c r="A12" s="142" t="s">
        <v>29</v>
      </c>
      <c r="B12" s="120">
        <v>1.96742521474</v>
      </c>
      <c r="C12" s="120">
        <v>2.0086920951399998</v>
      </c>
      <c r="D12" s="120">
        <v>2.4290503613399999</v>
      </c>
      <c r="E12" s="120">
        <v>2.6350862263299999</v>
      </c>
      <c r="F12" s="120">
        <v>2.7212991821700001</v>
      </c>
      <c r="G12" s="120">
        <v>2.15058084611</v>
      </c>
      <c r="H12" s="120">
        <v>2.36228425997</v>
      </c>
      <c r="I12" s="218"/>
      <c r="J12" s="218"/>
      <c r="K12" s="218"/>
    </row>
    <row r="13" spans="1:13" ht="12.75" outlineLevel="3" x14ac:dyDescent="0.2">
      <c r="A13" s="142" t="s">
        <v>33</v>
      </c>
      <c r="B13" s="120">
        <v>1.29091127722</v>
      </c>
      <c r="C13" s="120">
        <v>1.29465219965</v>
      </c>
      <c r="D13" s="120">
        <v>1.30683384595</v>
      </c>
      <c r="E13" s="120">
        <v>1.3089380746999999</v>
      </c>
      <c r="F13" s="120">
        <v>1.3153153152799999</v>
      </c>
      <c r="G13" s="120">
        <v>1.3272534217400001</v>
      </c>
      <c r="H13" s="120">
        <v>1.3430820236900001</v>
      </c>
      <c r="I13" s="218"/>
      <c r="J13" s="218"/>
      <c r="K13" s="218"/>
    </row>
    <row r="14" spans="1:13" ht="12.75" outlineLevel="3" x14ac:dyDescent="0.2">
      <c r="A14" s="142" t="s">
        <v>79</v>
      </c>
      <c r="B14" s="120">
        <v>1.01504534102</v>
      </c>
      <c r="C14" s="120">
        <v>1.01798683354</v>
      </c>
      <c r="D14" s="120">
        <v>1.0275652790600001</v>
      </c>
      <c r="E14" s="120">
        <v>1.0292198370600001</v>
      </c>
      <c r="F14" s="120">
        <v>1.03423427025</v>
      </c>
      <c r="G14" s="120">
        <v>1.0436212200399999</v>
      </c>
      <c r="H14" s="120">
        <v>1.0560672718599999</v>
      </c>
      <c r="I14" s="218"/>
      <c r="J14" s="218"/>
      <c r="K14" s="218"/>
    </row>
    <row r="15" spans="1:13" ht="12.75" outlineLevel="3" x14ac:dyDescent="0.2">
      <c r="A15" s="142" t="s">
        <v>124</v>
      </c>
      <c r="B15" s="120">
        <v>1.65873257264</v>
      </c>
      <c r="C15" s="120">
        <v>1.66353940172</v>
      </c>
      <c r="D15" s="120">
        <v>1.6791919828799999</v>
      </c>
      <c r="E15" s="120">
        <v>1.6818957726799999</v>
      </c>
      <c r="F15" s="120">
        <v>1.69009009006</v>
      </c>
      <c r="G15" s="120">
        <v>1.70542973918</v>
      </c>
      <c r="H15" s="120">
        <v>1.72576840852</v>
      </c>
      <c r="I15" s="218"/>
      <c r="J15" s="218"/>
      <c r="K15" s="218"/>
    </row>
    <row r="16" spans="1:13" ht="12.75" outlineLevel="3" x14ac:dyDescent="0.2">
      <c r="A16" s="142" t="s">
        <v>186</v>
      </c>
      <c r="B16" s="120">
        <v>3.5465986079</v>
      </c>
      <c r="C16" s="120">
        <v>3.5568762702300001</v>
      </c>
      <c r="D16" s="120">
        <v>3.5903436435899998</v>
      </c>
      <c r="E16" s="120">
        <v>3.59612471851</v>
      </c>
      <c r="F16" s="120">
        <v>3.6136452972800002</v>
      </c>
      <c r="G16" s="120">
        <v>3.64644357899</v>
      </c>
      <c r="H16" s="120">
        <v>3.7561646361199998</v>
      </c>
      <c r="I16" s="218"/>
      <c r="J16" s="218"/>
      <c r="K16" s="218"/>
    </row>
    <row r="17" spans="1:11" ht="12.75" outlineLevel="3" x14ac:dyDescent="0.2">
      <c r="A17" s="142" t="s">
        <v>26</v>
      </c>
      <c r="B17" s="120">
        <v>0.42786614134000001</v>
      </c>
      <c r="C17" s="120">
        <v>0.42910605151999998</v>
      </c>
      <c r="D17" s="120">
        <v>0.43314359776</v>
      </c>
      <c r="E17" s="120">
        <v>0.43384103396000001</v>
      </c>
      <c r="F17" s="120">
        <v>0.43595473874000001</v>
      </c>
      <c r="G17" s="120">
        <v>0.43991156492</v>
      </c>
      <c r="H17" s="120">
        <v>0.44515787654</v>
      </c>
      <c r="I17" s="218"/>
      <c r="J17" s="218"/>
      <c r="K17" s="218"/>
    </row>
    <row r="18" spans="1:11" ht="12.75" outlineLevel="3" x14ac:dyDescent="0.2">
      <c r="A18" s="142" t="s">
        <v>74</v>
      </c>
      <c r="B18" s="120">
        <v>0.42786614134000001</v>
      </c>
      <c r="C18" s="120">
        <v>0.42910605151999998</v>
      </c>
      <c r="D18" s="120">
        <v>0.43314359776</v>
      </c>
      <c r="E18" s="120">
        <v>0.43384103396000001</v>
      </c>
      <c r="F18" s="120">
        <v>0.43595473874000001</v>
      </c>
      <c r="G18" s="120">
        <v>0.43991156492</v>
      </c>
      <c r="H18" s="120">
        <v>0.44515787654</v>
      </c>
      <c r="I18" s="218"/>
      <c r="J18" s="218"/>
      <c r="K18" s="218"/>
    </row>
    <row r="19" spans="1:11" ht="12.75" outlineLevel="3" x14ac:dyDescent="0.2">
      <c r="A19" s="142" t="s">
        <v>158</v>
      </c>
      <c r="B19" s="120">
        <v>1.4937057667</v>
      </c>
      <c r="C19" s="120">
        <v>1.6204519875100001</v>
      </c>
      <c r="D19" s="120">
        <v>1.71601641374</v>
      </c>
      <c r="E19" s="120">
        <v>2.0225450245299998</v>
      </c>
      <c r="F19" s="120">
        <v>1.70771475676</v>
      </c>
      <c r="G19" s="120">
        <v>1.7256697406399999</v>
      </c>
      <c r="H19" s="120">
        <v>2.79881416504</v>
      </c>
      <c r="I19" s="218"/>
      <c r="J19" s="218"/>
      <c r="K19" s="218"/>
    </row>
    <row r="20" spans="1:11" ht="12.75" outlineLevel="3" x14ac:dyDescent="0.2">
      <c r="A20" s="142" t="s">
        <v>119</v>
      </c>
      <c r="B20" s="120">
        <v>0.42786614134000001</v>
      </c>
      <c r="C20" s="120">
        <v>0.42910605151999998</v>
      </c>
      <c r="D20" s="120">
        <v>0.43314359776</v>
      </c>
      <c r="E20" s="120">
        <v>0.43384103396000001</v>
      </c>
      <c r="F20" s="120">
        <v>0.43595473874000001</v>
      </c>
      <c r="G20" s="120">
        <v>0.43991156492</v>
      </c>
      <c r="H20" s="120">
        <v>0.44515787654</v>
      </c>
      <c r="I20" s="218"/>
      <c r="J20" s="218"/>
      <c r="K20" s="218"/>
    </row>
    <row r="21" spans="1:11" ht="12.75" outlineLevel="3" x14ac:dyDescent="0.2">
      <c r="A21" s="142" t="s">
        <v>182</v>
      </c>
      <c r="B21" s="120">
        <v>0.42786614134000001</v>
      </c>
      <c r="C21" s="120">
        <v>0.42910605151999998</v>
      </c>
      <c r="D21" s="120">
        <v>0.43314359776</v>
      </c>
      <c r="E21" s="120">
        <v>0.43384103396000001</v>
      </c>
      <c r="F21" s="120">
        <v>0.43595473874000001</v>
      </c>
      <c r="G21" s="120">
        <v>0.43991156492</v>
      </c>
      <c r="H21" s="120">
        <v>0.44515787654</v>
      </c>
      <c r="I21" s="218"/>
      <c r="J21" s="218"/>
      <c r="K21" s="218"/>
    </row>
    <row r="22" spans="1:11" ht="12.75" outlineLevel="3" x14ac:dyDescent="0.2">
      <c r="A22" s="142" t="s">
        <v>206</v>
      </c>
      <c r="B22" s="120">
        <v>3.6177396860700002</v>
      </c>
      <c r="C22" s="120">
        <v>3.62360519394</v>
      </c>
      <c r="D22" s="120">
        <v>3.7899067356999998</v>
      </c>
      <c r="E22" s="120">
        <v>3.94837375569</v>
      </c>
      <c r="F22" s="120">
        <v>4.0378710991000002</v>
      </c>
      <c r="G22" s="120">
        <v>4.1196634059799999</v>
      </c>
      <c r="H22" s="120">
        <v>3.37645162359</v>
      </c>
      <c r="I22" s="218"/>
      <c r="J22" s="218"/>
      <c r="K22" s="218"/>
    </row>
    <row r="23" spans="1:11" ht="12.75" outlineLevel="3" x14ac:dyDescent="0.2">
      <c r="A23" s="142" t="s">
        <v>141</v>
      </c>
      <c r="B23" s="120">
        <v>0.42786614134000001</v>
      </c>
      <c r="C23" s="120">
        <v>0.42910605151999998</v>
      </c>
      <c r="D23" s="120">
        <v>0.43314359776</v>
      </c>
      <c r="E23" s="120">
        <v>0.43384103396000001</v>
      </c>
      <c r="F23" s="120">
        <v>0.43595473874000001</v>
      </c>
      <c r="G23" s="120">
        <v>0.43991156492</v>
      </c>
      <c r="H23" s="120">
        <v>0.44515787654</v>
      </c>
      <c r="I23" s="218"/>
      <c r="J23" s="218"/>
      <c r="K23" s="218"/>
    </row>
    <row r="24" spans="1:11" ht="12.75" outlineLevel="3" x14ac:dyDescent="0.2">
      <c r="A24" s="142" t="s">
        <v>105</v>
      </c>
      <c r="B24" s="120">
        <v>0.42786614134000001</v>
      </c>
      <c r="C24" s="120">
        <v>0.42910605151999998</v>
      </c>
      <c r="D24" s="120">
        <v>0.43314359776</v>
      </c>
      <c r="E24" s="120">
        <v>0.43384103396000001</v>
      </c>
      <c r="F24" s="120">
        <v>0.43595473874000001</v>
      </c>
      <c r="G24" s="120">
        <v>0.43991156492</v>
      </c>
      <c r="H24" s="120">
        <v>0.44515787654</v>
      </c>
      <c r="I24" s="218"/>
      <c r="J24" s="218"/>
      <c r="K24" s="218"/>
    </row>
    <row r="25" spans="1:11" ht="12.75" outlineLevel="3" x14ac:dyDescent="0.2">
      <c r="A25" s="142" t="s">
        <v>163</v>
      </c>
      <c r="B25" s="120">
        <v>0.42786614134000001</v>
      </c>
      <c r="C25" s="120">
        <v>0.42910605151999998</v>
      </c>
      <c r="D25" s="120">
        <v>0.43314359776</v>
      </c>
      <c r="E25" s="120">
        <v>0.43384103396000001</v>
      </c>
      <c r="F25" s="120">
        <v>0.43595473874000001</v>
      </c>
      <c r="G25" s="120">
        <v>0.43991156492</v>
      </c>
      <c r="H25" s="120">
        <v>0.44515787654</v>
      </c>
      <c r="I25" s="218"/>
      <c r="J25" s="218"/>
      <c r="K25" s="218"/>
    </row>
    <row r="26" spans="1:11" ht="12.75" outlineLevel="3" x14ac:dyDescent="0.2">
      <c r="A26" s="142" t="s">
        <v>7</v>
      </c>
      <c r="B26" s="120">
        <v>0.42786614134000001</v>
      </c>
      <c r="C26" s="120">
        <v>0.42910605151999998</v>
      </c>
      <c r="D26" s="120">
        <v>0.43314359776</v>
      </c>
      <c r="E26" s="120">
        <v>0.43384103396000001</v>
      </c>
      <c r="F26" s="120">
        <v>0.43595473874000001</v>
      </c>
      <c r="G26" s="120">
        <v>0.43991156492</v>
      </c>
      <c r="H26" s="120">
        <v>0.44515787654</v>
      </c>
      <c r="I26" s="218"/>
      <c r="J26" s="218"/>
      <c r="K26" s="218"/>
    </row>
    <row r="27" spans="1:11" ht="12.75" outlineLevel="3" x14ac:dyDescent="0.2">
      <c r="A27" s="142" t="s">
        <v>48</v>
      </c>
      <c r="B27" s="120">
        <v>0.42786614134000001</v>
      </c>
      <c r="C27" s="120">
        <v>0.42910605151999998</v>
      </c>
      <c r="D27" s="120">
        <v>0.43314359776</v>
      </c>
      <c r="E27" s="120">
        <v>0.43384103396000001</v>
      </c>
      <c r="F27" s="120">
        <v>0.43595473874000001</v>
      </c>
      <c r="G27" s="120">
        <v>0.43991156492</v>
      </c>
      <c r="H27" s="120">
        <v>0.44515787654</v>
      </c>
      <c r="I27" s="218"/>
      <c r="J27" s="218"/>
      <c r="K27" s="218"/>
    </row>
    <row r="28" spans="1:11" ht="12.75" outlineLevel="3" x14ac:dyDescent="0.2">
      <c r="A28" s="142" t="s">
        <v>95</v>
      </c>
      <c r="B28" s="120">
        <v>0.42786614134000001</v>
      </c>
      <c r="C28" s="120">
        <v>0.42910605151999998</v>
      </c>
      <c r="D28" s="120">
        <v>0.43314359776</v>
      </c>
      <c r="E28" s="120">
        <v>0.43384103396000001</v>
      </c>
      <c r="F28" s="120">
        <v>0.43595473874000001</v>
      </c>
      <c r="G28" s="120">
        <v>0.43991156492</v>
      </c>
      <c r="H28" s="120">
        <v>0.44515787654</v>
      </c>
      <c r="I28" s="218"/>
      <c r="J28" s="218"/>
      <c r="K28" s="218"/>
    </row>
    <row r="29" spans="1:11" ht="12.75" outlineLevel="3" x14ac:dyDescent="0.2">
      <c r="A29" s="142" t="s">
        <v>87</v>
      </c>
      <c r="B29" s="120">
        <v>0.42786614134000001</v>
      </c>
      <c r="C29" s="120">
        <v>0.42910605151999998</v>
      </c>
      <c r="D29" s="120">
        <v>0.43314359776</v>
      </c>
      <c r="E29" s="120">
        <v>0.43384103396000001</v>
      </c>
      <c r="F29" s="120">
        <v>0.43595473874000001</v>
      </c>
      <c r="G29" s="120">
        <v>0.43991156492</v>
      </c>
      <c r="H29" s="120">
        <v>0.44515787654</v>
      </c>
      <c r="I29" s="218"/>
      <c r="J29" s="218"/>
      <c r="K29" s="218"/>
    </row>
    <row r="30" spans="1:11" ht="12.75" outlineLevel="3" x14ac:dyDescent="0.2">
      <c r="A30" s="142" t="s">
        <v>139</v>
      </c>
      <c r="B30" s="120">
        <v>0.42786614134000001</v>
      </c>
      <c r="C30" s="120">
        <v>0.42910605151999998</v>
      </c>
      <c r="D30" s="120">
        <v>0.43314359776</v>
      </c>
      <c r="E30" s="120">
        <v>0.43384103396000001</v>
      </c>
      <c r="F30" s="120">
        <v>0.43595473874000001</v>
      </c>
      <c r="G30" s="120">
        <v>0.43991156492</v>
      </c>
      <c r="H30" s="120">
        <v>0.44515787654</v>
      </c>
      <c r="I30" s="218"/>
      <c r="J30" s="218"/>
      <c r="K30" s="218"/>
    </row>
    <row r="31" spans="1:11" ht="12.75" outlineLevel="3" x14ac:dyDescent="0.2">
      <c r="A31" s="142" t="s">
        <v>194</v>
      </c>
      <c r="B31" s="120">
        <v>0.42786614134000001</v>
      </c>
      <c r="C31" s="120">
        <v>0.42910605151999998</v>
      </c>
      <c r="D31" s="120">
        <v>0.43314359776</v>
      </c>
      <c r="E31" s="120">
        <v>0.43384103396000001</v>
      </c>
      <c r="F31" s="120">
        <v>0.43595473874000001</v>
      </c>
      <c r="G31" s="120">
        <v>0.43991156492</v>
      </c>
      <c r="H31" s="120">
        <v>0.44515787654</v>
      </c>
      <c r="I31" s="218"/>
      <c r="J31" s="218"/>
      <c r="K31" s="218"/>
    </row>
    <row r="32" spans="1:11" ht="12.75" outlineLevel="3" x14ac:dyDescent="0.2">
      <c r="A32" s="142" t="s">
        <v>30</v>
      </c>
      <c r="B32" s="120">
        <v>0.42786614134000001</v>
      </c>
      <c r="C32" s="120">
        <v>0.42910605151999998</v>
      </c>
      <c r="D32" s="120">
        <v>0.43314359776</v>
      </c>
      <c r="E32" s="120">
        <v>0.43384103396000001</v>
      </c>
      <c r="F32" s="120">
        <v>0.43595473874000001</v>
      </c>
      <c r="G32" s="120">
        <v>0.43991156492</v>
      </c>
      <c r="H32" s="120">
        <v>0.44515787654</v>
      </c>
      <c r="I32" s="218"/>
      <c r="J32" s="218"/>
      <c r="K32" s="218"/>
    </row>
    <row r="33" spans="1:11" ht="12.75" outlineLevel="3" x14ac:dyDescent="0.2">
      <c r="A33" s="142" t="s">
        <v>54</v>
      </c>
      <c r="B33" s="120">
        <v>1.1826506051800001</v>
      </c>
      <c r="C33" s="120">
        <v>1.2720852124599999</v>
      </c>
      <c r="D33" s="120">
        <v>1.28099478943</v>
      </c>
      <c r="E33" s="120">
        <v>0</v>
      </c>
      <c r="F33" s="120">
        <v>0</v>
      </c>
      <c r="G33" s="120">
        <v>0</v>
      </c>
      <c r="H33" s="120">
        <v>0</v>
      </c>
      <c r="I33" s="218"/>
      <c r="J33" s="218"/>
      <c r="K33" s="218"/>
    </row>
    <row r="34" spans="1:11" ht="12.75" outlineLevel="3" x14ac:dyDescent="0.2">
      <c r="A34" s="142" t="s">
        <v>43</v>
      </c>
      <c r="B34" s="120">
        <v>2.1574173242899999</v>
      </c>
      <c r="C34" s="120">
        <v>2.1277400711699999</v>
      </c>
      <c r="D34" s="120">
        <v>2.1423731148499998</v>
      </c>
      <c r="E34" s="120">
        <v>2.4036249541200001</v>
      </c>
      <c r="F34" s="120">
        <v>2.7632149909999999</v>
      </c>
      <c r="G34" s="120">
        <v>2.9809970044899998</v>
      </c>
      <c r="H34" s="120">
        <v>3.0097196683499998</v>
      </c>
      <c r="I34" s="218"/>
      <c r="J34" s="218"/>
      <c r="K34" s="218"/>
    </row>
    <row r="35" spans="1:11" ht="12.75" outlineLevel="3" x14ac:dyDescent="0.2">
      <c r="A35" s="142" t="s">
        <v>42</v>
      </c>
      <c r="B35" s="120">
        <v>0.42786638891000001</v>
      </c>
      <c r="C35" s="120">
        <v>0.42910629980999998</v>
      </c>
      <c r="D35" s="120">
        <v>0.43314384838999997</v>
      </c>
      <c r="E35" s="120">
        <v>0.43384128499000002</v>
      </c>
      <c r="F35" s="120">
        <v>0.43595499099000001</v>
      </c>
      <c r="G35" s="120">
        <v>0.43991181946000002</v>
      </c>
      <c r="H35" s="120">
        <v>0.44515813410999999</v>
      </c>
      <c r="I35" s="218"/>
      <c r="J35" s="218"/>
      <c r="K35" s="218"/>
    </row>
    <row r="36" spans="1:11" ht="12.75" outlineLevel="3" x14ac:dyDescent="0.2">
      <c r="A36" s="142" t="s">
        <v>88</v>
      </c>
      <c r="B36" s="120">
        <v>0.66909282536000003</v>
      </c>
      <c r="C36" s="120">
        <v>0.97850682264</v>
      </c>
      <c r="D36" s="120">
        <v>1.17500399211</v>
      </c>
      <c r="E36" s="120">
        <v>1.2141470385299999</v>
      </c>
      <c r="F36" s="120">
        <v>1.2521864144099999</v>
      </c>
      <c r="G36" s="120">
        <v>1.3243186280999999</v>
      </c>
      <c r="H36" s="120">
        <v>1.51791660382</v>
      </c>
      <c r="I36" s="218"/>
      <c r="J36" s="218"/>
      <c r="K36" s="218"/>
    </row>
    <row r="37" spans="1:11" ht="12.75" outlineLevel="3" x14ac:dyDescent="0.2">
      <c r="A37" s="142" t="s">
        <v>143</v>
      </c>
      <c r="B37" s="120">
        <v>2.0505828906499999</v>
      </c>
      <c r="C37" s="120">
        <v>2.0565252599199999</v>
      </c>
      <c r="D37" s="120">
        <v>2.11167919196</v>
      </c>
      <c r="E37" s="120">
        <v>2.3678405749400002</v>
      </c>
      <c r="F37" s="120">
        <v>2.4146421621799998</v>
      </c>
      <c r="G37" s="120">
        <v>2.5331110092700002</v>
      </c>
      <c r="H37" s="120">
        <v>2.0220714004699998</v>
      </c>
      <c r="I37" s="218"/>
      <c r="J37" s="218"/>
      <c r="K37" s="218"/>
    </row>
    <row r="38" spans="1:11" ht="12.75" outlineLevel="3" x14ac:dyDescent="0.2">
      <c r="A38" s="142" t="s">
        <v>147</v>
      </c>
      <c r="B38" s="120">
        <v>0.39557383659000001</v>
      </c>
      <c r="C38" s="120">
        <v>0.41445512877000001</v>
      </c>
      <c r="D38" s="120">
        <v>0.41835482149999997</v>
      </c>
      <c r="E38" s="120">
        <v>0.41902844519999999</v>
      </c>
      <c r="F38" s="120">
        <v>0</v>
      </c>
      <c r="G38" s="120">
        <v>0</v>
      </c>
      <c r="H38" s="120">
        <v>0</v>
      </c>
      <c r="I38" s="218"/>
      <c r="J38" s="218"/>
      <c r="K38" s="218"/>
    </row>
    <row r="39" spans="1:11" ht="12.75" outlineLevel="3" x14ac:dyDescent="0.2">
      <c r="A39" s="142" t="s">
        <v>198</v>
      </c>
      <c r="B39" s="120">
        <v>1.6580396185999999</v>
      </c>
      <c r="C39" s="120">
        <v>1.6628444395499999</v>
      </c>
      <c r="D39" s="120">
        <v>1.58898131406</v>
      </c>
      <c r="E39" s="120">
        <v>1.5915398491099999</v>
      </c>
      <c r="F39" s="120">
        <v>1.5596543063199999</v>
      </c>
      <c r="G39" s="120">
        <v>1.4938112536499999</v>
      </c>
      <c r="H39" s="120">
        <v>1.51162619635</v>
      </c>
      <c r="I39" s="218"/>
      <c r="J39" s="218"/>
      <c r="K39" s="218"/>
    </row>
    <row r="40" spans="1:11" ht="12.75" outlineLevel="3" x14ac:dyDescent="0.2">
      <c r="A40" s="142" t="s">
        <v>36</v>
      </c>
      <c r="B40" s="120">
        <v>0.60994022902</v>
      </c>
      <c r="C40" s="120">
        <v>0.65720543116999997</v>
      </c>
      <c r="D40" s="120">
        <v>0.70163916347999999</v>
      </c>
      <c r="E40" s="120">
        <v>0.71203244016</v>
      </c>
      <c r="F40" s="120">
        <v>0.72147336937999995</v>
      </c>
      <c r="G40" s="120">
        <v>0.72802162875999998</v>
      </c>
      <c r="H40" s="120">
        <v>0.75026317048000002</v>
      </c>
      <c r="I40" s="218"/>
      <c r="J40" s="218"/>
      <c r="K40" s="218"/>
    </row>
    <row r="41" spans="1:11" ht="12.75" outlineLevel="3" x14ac:dyDescent="0.2">
      <c r="A41" s="142" t="s">
        <v>83</v>
      </c>
      <c r="B41" s="120">
        <v>0.61893006440999998</v>
      </c>
      <c r="C41" s="120">
        <v>0.62072365740000002</v>
      </c>
      <c r="D41" s="120">
        <v>0.62656417270999998</v>
      </c>
      <c r="E41" s="120">
        <v>0.62757304953000004</v>
      </c>
      <c r="F41" s="120">
        <v>0.63063063063000002</v>
      </c>
      <c r="G41" s="120">
        <v>0.63635438027000002</v>
      </c>
      <c r="H41" s="120">
        <v>0.64394343601000004</v>
      </c>
      <c r="I41" s="218"/>
      <c r="J41" s="218"/>
      <c r="K41" s="218"/>
    </row>
    <row r="42" spans="1:11" ht="12.75" outlineLevel="3" x14ac:dyDescent="0.2">
      <c r="A42" s="142" t="s">
        <v>183</v>
      </c>
      <c r="B42" s="120">
        <v>1.1238485978199999</v>
      </c>
      <c r="C42" s="120">
        <v>1.0451325333699999</v>
      </c>
      <c r="D42" s="120">
        <v>0.67682367765999996</v>
      </c>
      <c r="E42" s="120">
        <v>0.67791348098000004</v>
      </c>
      <c r="F42" s="120">
        <v>0.26298082883000001</v>
      </c>
      <c r="G42" s="120">
        <v>0.26536770374000002</v>
      </c>
      <c r="H42" s="120">
        <v>0.26853243450999997</v>
      </c>
      <c r="I42" s="218"/>
      <c r="J42" s="218"/>
      <c r="K42" s="218"/>
    </row>
    <row r="43" spans="1:11" ht="12.75" outlineLevel="3" x14ac:dyDescent="0.2">
      <c r="A43" s="142" t="s">
        <v>134</v>
      </c>
      <c r="B43" s="120">
        <v>0.63661378054999995</v>
      </c>
      <c r="C43" s="120">
        <v>0.63845861903000001</v>
      </c>
      <c r="D43" s="120">
        <v>0.64446600621000005</v>
      </c>
      <c r="E43" s="120">
        <v>0.64550370808000002</v>
      </c>
      <c r="F43" s="120">
        <v>0.64864864865000005</v>
      </c>
      <c r="G43" s="120">
        <v>0.65453593399999999</v>
      </c>
      <c r="H43" s="120">
        <v>0.66234181989999996</v>
      </c>
      <c r="I43" s="218"/>
      <c r="J43" s="218"/>
      <c r="K43" s="218"/>
    </row>
    <row r="44" spans="1:11" ht="12.75" outlineLevel="2" x14ac:dyDescent="0.2">
      <c r="A44" s="250" t="s">
        <v>108</v>
      </c>
      <c r="B44" s="196">
        <f t="shared" ref="B44:G44" si="4">SUM(B$45:B$45)</f>
        <v>7.0161481959999994E-2</v>
      </c>
      <c r="C44" s="196">
        <f t="shared" si="4"/>
        <v>7.0364802399999996E-2</v>
      </c>
      <c r="D44" s="196">
        <f t="shared" si="4"/>
        <v>7.102687916E-2</v>
      </c>
      <c r="E44" s="196">
        <f t="shared" si="4"/>
        <v>6.995555732E-2</v>
      </c>
      <c r="F44" s="196">
        <f t="shared" si="4"/>
        <v>7.0296385840000003E-2</v>
      </c>
      <c r="G44" s="196">
        <f t="shared" si="4"/>
        <v>7.0934412119999998E-2</v>
      </c>
      <c r="H44" s="196">
        <v>7.0563747689999998E-2</v>
      </c>
      <c r="I44" s="218"/>
      <c r="J44" s="218"/>
      <c r="K44" s="218"/>
    </row>
    <row r="45" spans="1:11" ht="12.75" outlineLevel="3" x14ac:dyDescent="0.2">
      <c r="A45" s="142" t="s">
        <v>27</v>
      </c>
      <c r="B45" s="120">
        <v>7.0161481959999994E-2</v>
      </c>
      <c r="C45" s="120">
        <v>7.0364802399999996E-2</v>
      </c>
      <c r="D45" s="120">
        <v>7.102687916E-2</v>
      </c>
      <c r="E45" s="120">
        <v>6.995555732E-2</v>
      </c>
      <c r="F45" s="120">
        <v>7.0296385840000003E-2</v>
      </c>
      <c r="G45" s="120">
        <v>7.0934412119999998E-2</v>
      </c>
      <c r="H45" s="120">
        <v>7.0563747689999998E-2</v>
      </c>
      <c r="I45" s="218"/>
      <c r="J45" s="218"/>
      <c r="K45" s="218"/>
    </row>
    <row r="46" spans="1:11" ht="15" outlineLevel="1" x14ac:dyDescent="0.25">
      <c r="A46" s="198" t="s">
        <v>14</v>
      </c>
      <c r="B46" s="83">
        <f t="shared" ref="B46:H46" si="5">B$47+B$54+B$65</f>
        <v>1.1401526698600002</v>
      </c>
      <c r="C46" s="83">
        <f t="shared" si="5"/>
        <v>1.3172185579</v>
      </c>
      <c r="D46" s="83">
        <f t="shared" si="5"/>
        <v>1.3666942215300002</v>
      </c>
      <c r="E46" s="83">
        <f t="shared" si="5"/>
        <v>1.46023876797</v>
      </c>
      <c r="F46" s="83">
        <f t="shared" si="5"/>
        <v>1.2874236219000001</v>
      </c>
      <c r="G46" s="83">
        <f t="shared" si="5"/>
        <v>1.31317662072</v>
      </c>
      <c r="H46" s="83">
        <f t="shared" si="5"/>
        <v>1.3437280295299998</v>
      </c>
      <c r="I46" s="218"/>
      <c r="J46" s="218"/>
      <c r="K46" s="218"/>
    </row>
    <row r="47" spans="1:11" ht="12.75" outlineLevel="2" x14ac:dyDescent="0.2">
      <c r="A47" s="250" t="s">
        <v>184</v>
      </c>
      <c r="B47" s="196">
        <f t="shared" ref="B47:G47" si="6">SUM(B$48:B$53)</f>
        <v>0.86249908398000008</v>
      </c>
      <c r="C47" s="196">
        <f t="shared" si="6"/>
        <v>0.86499851379999992</v>
      </c>
      <c r="D47" s="196">
        <f t="shared" si="6"/>
        <v>0.87313746101</v>
      </c>
      <c r="E47" s="196">
        <f t="shared" si="6"/>
        <v>0.84060421298999999</v>
      </c>
      <c r="F47" s="196">
        <f t="shared" si="6"/>
        <v>0.61003303064000003</v>
      </c>
      <c r="G47" s="196">
        <f t="shared" si="6"/>
        <v>0.61556983171000001</v>
      </c>
      <c r="H47" s="196">
        <v>0.62291101435999996</v>
      </c>
      <c r="I47" s="218"/>
      <c r="J47" s="218"/>
      <c r="K47" s="218"/>
    </row>
    <row r="48" spans="1:11" ht="12.75" outlineLevel="3" x14ac:dyDescent="0.2">
      <c r="A48" s="142" t="s">
        <v>102</v>
      </c>
      <c r="B48" s="120">
        <v>4.1026000000000002E-7</v>
      </c>
      <c r="C48" s="120">
        <v>4.1145E-7</v>
      </c>
      <c r="D48" s="120">
        <v>4.1531999999999999E-7</v>
      </c>
      <c r="E48" s="120">
        <v>4.1599000000000001E-7</v>
      </c>
      <c r="F48" s="120">
        <v>4.1801999999999998E-7</v>
      </c>
      <c r="G48" s="120">
        <v>4.2180999999999999E-7</v>
      </c>
      <c r="H48" s="120">
        <v>4.2683999999999998E-7</v>
      </c>
      <c r="I48" s="218"/>
      <c r="J48" s="218"/>
      <c r="K48" s="218"/>
    </row>
    <row r="49" spans="1:11" ht="12.75" outlineLevel="3" x14ac:dyDescent="0.2">
      <c r="A49" s="142" t="s">
        <v>71</v>
      </c>
      <c r="B49" s="120">
        <v>0.12290182708</v>
      </c>
      <c r="C49" s="120">
        <v>0.12325798339000001</v>
      </c>
      <c r="D49" s="120">
        <v>0.12441774286</v>
      </c>
      <c r="E49" s="120">
        <v>0.12461807697000001</v>
      </c>
      <c r="F49" s="120">
        <v>0.12522522522999999</v>
      </c>
      <c r="G49" s="120">
        <v>0.12636179838</v>
      </c>
      <c r="H49" s="120">
        <v>0.12786876799999999</v>
      </c>
      <c r="I49" s="218"/>
      <c r="J49" s="218"/>
      <c r="K49" s="218"/>
    </row>
    <row r="50" spans="1:11" ht="12.75" outlineLevel="3" x14ac:dyDescent="0.2">
      <c r="A50" s="142" t="s">
        <v>1</v>
      </c>
      <c r="B50" s="120">
        <v>5.9289963430000002E-2</v>
      </c>
      <c r="C50" s="120">
        <v>5.9461779380000003E-2</v>
      </c>
      <c r="D50" s="120">
        <v>6.002126738E-2</v>
      </c>
      <c r="E50" s="120">
        <v>2.6178761490000001E-2</v>
      </c>
      <c r="F50" s="120">
        <v>0</v>
      </c>
      <c r="G50" s="120">
        <v>0</v>
      </c>
      <c r="H50" s="120">
        <v>0</v>
      </c>
      <c r="I50" s="218"/>
      <c r="J50" s="218"/>
      <c r="K50" s="218"/>
    </row>
    <row r="51" spans="1:11" ht="12.75" outlineLevel="3" x14ac:dyDescent="0.2">
      <c r="A51" s="142" t="s">
        <v>180</v>
      </c>
      <c r="B51" s="120">
        <v>0.50798242946000005</v>
      </c>
      <c r="C51" s="120">
        <v>0.50945450805000003</v>
      </c>
      <c r="D51" s="120">
        <v>0.51424806929</v>
      </c>
      <c r="E51" s="120">
        <v>0.51507609771999996</v>
      </c>
      <c r="F51" s="120">
        <v>0.30922522523000001</v>
      </c>
      <c r="G51" s="120">
        <v>0.31203182498999998</v>
      </c>
      <c r="H51" s="120">
        <v>0.31575306424999999</v>
      </c>
      <c r="I51" s="218"/>
      <c r="J51" s="218"/>
      <c r="K51" s="218"/>
    </row>
    <row r="52" spans="1:11" ht="12.75" outlineLevel="3" x14ac:dyDescent="0.2">
      <c r="A52" s="142" t="s">
        <v>96</v>
      </c>
      <c r="B52" s="120">
        <v>0.10158958924</v>
      </c>
      <c r="C52" s="120">
        <v>0.10188398496999999</v>
      </c>
      <c r="D52" s="120">
        <v>0.10284263214</v>
      </c>
      <c r="E52" s="120">
        <v>0.10300822659</v>
      </c>
      <c r="F52" s="120">
        <v>0.10351009009000001</v>
      </c>
      <c r="G52" s="120">
        <v>0.10444957164</v>
      </c>
      <c r="H52" s="120">
        <v>0.10569521973</v>
      </c>
      <c r="I52" s="218"/>
      <c r="J52" s="218"/>
      <c r="K52" s="218"/>
    </row>
    <row r="53" spans="1:11" ht="12.75" outlineLevel="3" x14ac:dyDescent="0.2">
      <c r="A53" s="142" t="s">
        <v>0</v>
      </c>
      <c r="B53" s="120">
        <v>7.0734864509999995E-2</v>
      </c>
      <c r="C53" s="120">
        <v>7.0939846560000006E-2</v>
      </c>
      <c r="D53" s="120">
        <v>7.1607334019999996E-2</v>
      </c>
      <c r="E53" s="120">
        <v>7.1722634229999999E-2</v>
      </c>
      <c r="F53" s="120">
        <v>7.2072072070000007E-2</v>
      </c>
      <c r="G53" s="120">
        <v>7.2726214890000002E-2</v>
      </c>
      <c r="H53" s="120">
        <v>7.3593535540000005E-2</v>
      </c>
      <c r="I53" s="218"/>
      <c r="J53" s="218"/>
      <c r="K53" s="218"/>
    </row>
    <row r="54" spans="1:11" ht="12.75" outlineLevel="2" x14ac:dyDescent="0.2">
      <c r="A54" s="250" t="s">
        <v>108</v>
      </c>
      <c r="B54" s="196">
        <f t="shared" ref="B54:G54" si="7">SUM(B$55:B$64)</f>
        <v>0.27761982235999999</v>
      </c>
      <c r="C54" s="196">
        <f t="shared" si="7"/>
        <v>0.45218618274</v>
      </c>
      <c r="D54" s="196">
        <f t="shared" si="7"/>
        <v>0.49352258055000003</v>
      </c>
      <c r="E54" s="196">
        <f t="shared" si="7"/>
        <v>0.61960031996999998</v>
      </c>
      <c r="F54" s="196">
        <f t="shared" si="7"/>
        <v>0.67735618945999998</v>
      </c>
      <c r="G54" s="196">
        <f t="shared" si="7"/>
        <v>0.69757207496999996</v>
      </c>
      <c r="H54" s="196">
        <v>0.72078188714000002</v>
      </c>
      <c r="I54" s="218"/>
      <c r="J54" s="218"/>
      <c r="K54" s="218"/>
    </row>
    <row r="55" spans="1:11" ht="12.75" outlineLevel="3" x14ac:dyDescent="0.2">
      <c r="A55" s="142" t="s">
        <v>20</v>
      </c>
      <c r="B55" s="120">
        <v>0</v>
      </c>
      <c r="C55" s="120">
        <v>0</v>
      </c>
      <c r="D55" s="120">
        <v>0</v>
      </c>
      <c r="E55" s="120">
        <v>1.2811077759999999E-2</v>
      </c>
      <c r="F55" s="120">
        <v>1.392890948E-2</v>
      </c>
      <c r="G55" s="120">
        <v>1.453513698E-2</v>
      </c>
      <c r="H55" s="120">
        <v>1.4609012459999999E-2</v>
      </c>
      <c r="I55" s="218"/>
      <c r="J55" s="218"/>
      <c r="K55" s="218"/>
    </row>
    <row r="56" spans="1:11" ht="12.75" outlineLevel="3" x14ac:dyDescent="0.2">
      <c r="A56" s="142" t="s">
        <v>128</v>
      </c>
      <c r="B56" s="120">
        <v>0</v>
      </c>
      <c r="C56" s="120">
        <v>0</v>
      </c>
      <c r="D56" s="120">
        <v>0</v>
      </c>
      <c r="E56" s="120">
        <v>0</v>
      </c>
      <c r="F56" s="120">
        <v>9.0090090000000003E-4</v>
      </c>
      <c r="G56" s="120">
        <v>9.0907768999999995E-4</v>
      </c>
      <c r="H56" s="120">
        <v>1.04870788E-3</v>
      </c>
      <c r="I56" s="218"/>
      <c r="J56" s="218"/>
      <c r="K56" s="218"/>
    </row>
    <row r="57" spans="1:11" ht="12.75" outlineLevel="3" x14ac:dyDescent="0.2">
      <c r="A57" s="142" t="s">
        <v>109</v>
      </c>
      <c r="B57" s="120">
        <v>0</v>
      </c>
      <c r="C57" s="120">
        <v>0</v>
      </c>
      <c r="D57" s="120">
        <v>0</v>
      </c>
      <c r="E57" s="120">
        <v>0</v>
      </c>
      <c r="F57" s="120">
        <v>1.5479639599999999E-3</v>
      </c>
      <c r="G57" s="120">
        <v>1.5620136399999999E-3</v>
      </c>
      <c r="H57" s="120">
        <v>2.0137583100000001E-3</v>
      </c>
      <c r="I57" s="218"/>
      <c r="J57" s="218"/>
      <c r="K57" s="218"/>
    </row>
    <row r="58" spans="1:11" ht="12.75" outlineLevel="3" x14ac:dyDescent="0.2">
      <c r="A58" s="142" t="s">
        <v>50</v>
      </c>
      <c r="B58" s="120">
        <v>0</v>
      </c>
      <c r="C58" s="120">
        <v>0</v>
      </c>
      <c r="D58" s="120">
        <v>0</v>
      </c>
      <c r="E58" s="120">
        <v>7.1722634E-4</v>
      </c>
      <c r="F58" s="120">
        <v>1.4414414400000001E-3</v>
      </c>
      <c r="G58" s="120">
        <v>1.4545242999999999E-3</v>
      </c>
      <c r="H58" s="120">
        <v>1.4718707100000001E-3</v>
      </c>
      <c r="I58" s="218"/>
      <c r="J58" s="218"/>
      <c r="K58" s="218"/>
    </row>
    <row r="59" spans="1:11" ht="12.75" outlineLevel="3" x14ac:dyDescent="0.2">
      <c r="A59" s="142" t="s">
        <v>2</v>
      </c>
      <c r="B59" s="120">
        <v>7.001679374E-2</v>
      </c>
      <c r="C59" s="120">
        <v>6.9639266790000001E-2</v>
      </c>
      <c r="D59" s="120">
        <v>6.7691916850000006E-2</v>
      </c>
      <c r="E59" s="120">
        <v>0.17524652015</v>
      </c>
      <c r="F59" s="120">
        <v>0.21645679170000001</v>
      </c>
      <c r="G59" s="120">
        <v>0.22207173468999999</v>
      </c>
      <c r="H59" s="120">
        <v>0.22683112438</v>
      </c>
      <c r="I59" s="218"/>
      <c r="J59" s="218"/>
      <c r="K59" s="218"/>
    </row>
    <row r="60" spans="1:11" ht="12.75" outlineLevel="3" x14ac:dyDescent="0.2">
      <c r="A60" s="142" t="s">
        <v>172</v>
      </c>
      <c r="B60" s="120">
        <v>0.17069912056</v>
      </c>
      <c r="C60" s="120">
        <v>0.34626319533</v>
      </c>
      <c r="D60" s="120">
        <v>0.34504768619999998</v>
      </c>
      <c r="E60" s="120">
        <v>0.34697029418999997</v>
      </c>
      <c r="F60" s="120">
        <v>0.35702057065999998</v>
      </c>
      <c r="G60" s="120">
        <v>0.36700410918999998</v>
      </c>
      <c r="H60" s="120">
        <v>0.37900570477000001</v>
      </c>
      <c r="I60" s="218"/>
      <c r="J60" s="218"/>
      <c r="K60" s="218"/>
    </row>
    <row r="61" spans="1:11" ht="12.75" outlineLevel="3" x14ac:dyDescent="0.2">
      <c r="A61" s="142" t="s">
        <v>169</v>
      </c>
      <c r="B61" s="120">
        <v>0</v>
      </c>
      <c r="C61" s="120">
        <v>0</v>
      </c>
      <c r="D61" s="120">
        <v>0</v>
      </c>
      <c r="E61" s="120">
        <v>0</v>
      </c>
      <c r="F61" s="120">
        <v>0</v>
      </c>
      <c r="G61" s="120">
        <v>5.8180972000000002E-4</v>
      </c>
      <c r="H61" s="120">
        <v>2.7838042700000002E-3</v>
      </c>
      <c r="I61" s="218"/>
      <c r="J61" s="218"/>
      <c r="K61" s="218"/>
    </row>
    <row r="62" spans="1:11" ht="12.75" outlineLevel="3" x14ac:dyDescent="0.2">
      <c r="A62" s="142" t="s">
        <v>97</v>
      </c>
      <c r="B62" s="120">
        <v>0</v>
      </c>
      <c r="C62" s="120">
        <v>0</v>
      </c>
      <c r="D62" s="120">
        <v>0</v>
      </c>
      <c r="E62" s="120">
        <v>0</v>
      </c>
      <c r="F62" s="120">
        <v>0</v>
      </c>
      <c r="G62" s="120">
        <v>7.2726214999999995E-4</v>
      </c>
      <c r="H62" s="120">
        <v>1.4148357200000001E-3</v>
      </c>
      <c r="I62" s="218"/>
      <c r="J62" s="218"/>
      <c r="K62" s="218"/>
    </row>
    <row r="63" spans="1:11" ht="12.75" outlineLevel="3" x14ac:dyDescent="0.2">
      <c r="A63" s="142" t="s">
        <v>89</v>
      </c>
      <c r="B63" s="120">
        <v>3.6903908059999997E-2</v>
      </c>
      <c r="C63" s="120">
        <v>3.6283720620000001E-2</v>
      </c>
      <c r="D63" s="120">
        <v>8.0782977500000006E-2</v>
      </c>
      <c r="E63" s="120">
        <v>8.3556283839999995E-2</v>
      </c>
      <c r="F63" s="120">
        <v>8.5638516560000003E-2</v>
      </c>
      <c r="G63" s="120">
        <v>8.742332085E-2</v>
      </c>
      <c r="H63" s="120">
        <v>8.9842881279999995E-2</v>
      </c>
      <c r="I63" s="218"/>
      <c r="J63" s="218"/>
      <c r="K63" s="218"/>
    </row>
    <row r="64" spans="1:11" ht="12.75" outlineLevel="3" x14ac:dyDescent="0.2">
      <c r="A64" s="142" t="s">
        <v>45</v>
      </c>
      <c r="B64" s="120">
        <v>0</v>
      </c>
      <c r="C64" s="120">
        <v>0</v>
      </c>
      <c r="D64" s="120">
        <v>0</v>
      </c>
      <c r="E64" s="120">
        <v>2.9891769000000001E-4</v>
      </c>
      <c r="F64" s="120">
        <v>4.2109476E-4</v>
      </c>
      <c r="G64" s="120">
        <v>1.30308576E-3</v>
      </c>
      <c r="H64" s="120">
        <v>1.7601873599999999E-3</v>
      </c>
      <c r="I64" s="218"/>
      <c r="J64" s="218"/>
      <c r="K64" s="218"/>
    </row>
    <row r="65" spans="1:11" ht="12.75" outlineLevel="2" x14ac:dyDescent="0.2">
      <c r="A65" s="250" t="s">
        <v>127</v>
      </c>
      <c r="B65" s="196">
        <f t="shared" ref="B65:G65" si="8">SUM(B$66:B$66)</f>
        <v>3.3763519999999998E-5</v>
      </c>
      <c r="C65" s="196">
        <f t="shared" si="8"/>
        <v>3.3861359999999998E-5</v>
      </c>
      <c r="D65" s="196">
        <f t="shared" si="8"/>
        <v>3.4179969999999999E-5</v>
      </c>
      <c r="E65" s="196">
        <f t="shared" si="8"/>
        <v>3.4235010000000001E-5</v>
      </c>
      <c r="F65" s="196">
        <f t="shared" si="8"/>
        <v>3.44018E-5</v>
      </c>
      <c r="G65" s="196">
        <f t="shared" si="8"/>
        <v>3.4714040000000003E-5</v>
      </c>
      <c r="H65" s="196">
        <v>3.5128030000000002E-5</v>
      </c>
      <c r="I65" s="218"/>
      <c r="J65" s="218"/>
      <c r="K65" s="218"/>
    </row>
    <row r="66" spans="1:11" ht="12.75" outlineLevel="3" x14ac:dyDescent="0.2">
      <c r="A66" s="142" t="s">
        <v>65</v>
      </c>
      <c r="B66" s="120">
        <v>3.3763519999999998E-5</v>
      </c>
      <c r="C66" s="120">
        <v>3.3861359999999998E-5</v>
      </c>
      <c r="D66" s="120">
        <v>3.4179969999999999E-5</v>
      </c>
      <c r="E66" s="120">
        <v>3.4235010000000001E-5</v>
      </c>
      <c r="F66" s="120">
        <v>3.44018E-5</v>
      </c>
      <c r="G66" s="120">
        <v>3.4714040000000003E-5</v>
      </c>
      <c r="H66" s="120">
        <v>3.5128030000000002E-5</v>
      </c>
      <c r="I66" s="218"/>
      <c r="J66" s="218"/>
      <c r="K66" s="218"/>
    </row>
    <row r="67" spans="1:11" ht="15" x14ac:dyDescent="0.25">
      <c r="A67" s="44" t="s">
        <v>59</v>
      </c>
      <c r="B67" s="156">
        <f t="shared" ref="B67:H67" si="9">B$68+B$100</f>
        <v>53.72081259622</v>
      </c>
      <c r="C67" s="156">
        <f t="shared" si="9"/>
        <v>53.438187894830008</v>
      </c>
      <c r="D67" s="156">
        <f t="shared" si="9"/>
        <v>53.315637513040002</v>
      </c>
      <c r="E67" s="156">
        <f t="shared" si="9"/>
        <v>51.993290136710016</v>
      </c>
      <c r="F67" s="156">
        <f t="shared" si="9"/>
        <v>53.782705597800003</v>
      </c>
      <c r="G67" s="156">
        <f t="shared" si="9"/>
        <v>53.897454556650004</v>
      </c>
      <c r="H67" s="156">
        <f t="shared" si="9"/>
        <v>54.337464512979999</v>
      </c>
      <c r="I67" s="218"/>
      <c r="J67" s="218"/>
      <c r="K67" s="218"/>
    </row>
    <row r="68" spans="1:11" ht="15" outlineLevel="1" x14ac:dyDescent="0.25">
      <c r="A68" s="198" t="s">
        <v>64</v>
      </c>
      <c r="B68" s="83">
        <f t="shared" ref="B68:H68" si="10">B$69+B$77+B$84+B$89+B$98</f>
        <v>44.510678309749999</v>
      </c>
      <c r="C68" s="83">
        <f t="shared" si="10"/>
        <v>44.309315788650011</v>
      </c>
      <c r="D68" s="83">
        <f t="shared" si="10"/>
        <v>44.32514956675</v>
      </c>
      <c r="E68" s="83">
        <f t="shared" si="10"/>
        <v>43.428509746870013</v>
      </c>
      <c r="F68" s="83">
        <f t="shared" si="10"/>
        <v>45.11527172321</v>
      </c>
      <c r="G68" s="83">
        <f t="shared" si="10"/>
        <v>45.189490026640001</v>
      </c>
      <c r="H68" s="83">
        <f t="shared" si="10"/>
        <v>45.026949689669998</v>
      </c>
      <c r="I68" s="218"/>
      <c r="J68" s="218"/>
      <c r="K68" s="218"/>
    </row>
    <row r="69" spans="1:11" ht="12.75" outlineLevel="2" x14ac:dyDescent="0.2">
      <c r="A69" s="250" t="s">
        <v>165</v>
      </c>
      <c r="B69" s="196">
        <f t="shared" ref="B69:G69" si="11">SUM(B$70:B$76)</f>
        <v>15.678814377210001</v>
      </c>
      <c r="C69" s="196">
        <f t="shared" si="11"/>
        <v>15.559420173790002</v>
      </c>
      <c r="D69" s="196">
        <f t="shared" si="11"/>
        <v>15.57459930942</v>
      </c>
      <c r="E69" s="196">
        <f t="shared" si="11"/>
        <v>15.280313791970002</v>
      </c>
      <c r="F69" s="196">
        <f t="shared" si="11"/>
        <v>15.500274885269999</v>
      </c>
      <c r="G69" s="196">
        <f t="shared" si="11"/>
        <v>15.565209089150001</v>
      </c>
      <c r="H69" s="196">
        <v>15.5350615327</v>
      </c>
      <c r="I69" s="218"/>
      <c r="J69" s="218"/>
      <c r="K69" s="218"/>
    </row>
    <row r="70" spans="1:11" ht="12.75" outlineLevel="3" x14ac:dyDescent="0.2">
      <c r="A70" s="142" t="s">
        <v>98</v>
      </c>
      <c r="B70" s="120">
        <v>0</v>
      </c>
      <c r="C70" s="120">
        <v>0</v>
      </c>
      <c r="D70" s="120">
        <v>0</v>
      </c>
      <c r="E70" s="120">
        <v>1.1735006399999999E-3</v>
      </c>
      <c r="F70" s="120">
        <v>1.2123495499999999E-3</v>
      </c>
      <c r="G70" s="120">
        <v>1.21414961E-3</v>
      </c>
      <c r="H70" s="120">
        <v>1.18860183E-3</v>
      </c>
      <c r="I70" s="218"/>
      <c r="J70" s="218"/>
      <c r="K70" s="218"/>
    </row>
    <row r="71" spans="1:11" ht="12.75" outlineLevel="3" x14ac:dyDescent="0.2">
      <c r="A71" s="142" t="s">
        <v>17</v>
      </c>
      <c r="B71" s="120">
        <v>4.6811582126699998</v>
      </c>
      <c r="C71" s="120">
        <v>4.6087608937100004</v>
      </c>
      <c r="D71" s="120">
        <v>4.6579095313099996</v>
      </c>
      <c r="E71" s="120">
        <v>4.4710374320500001</v>
      </c>
      <c r="F71" s="120">
        <v>4.6190517837799998</v>
      </c>
      <c r="G71" s="120">
        <v>4.6259100231100003</v>
      </c>
      <c r="H71" s="120">
        <v>4.5285729845500002</v>
      </c>
      <c r="I71" s="218"/>
      <c r="J71" s="218"/>
      <c r="K71" s="218"/>
    </row>
    <row r="72" spans="1:11" ht="12.75" outlineLevel="3" x14ac:dyDescent="0.2">
      <c r="A72" s="142" t="s">
        <v>49</v>
      </c>
      <c r="B72" s="120">
        <v>0.48430295177999999</v>
      </c>
      <c r="C72" s="120">
        <v>0.48194342808000001</v>
      </c>
      <c r="D72" s="120">
        <v>0.47625360097000002</v>
      </c>
      <c r="E72" s="120">
        <v>0.45706043269000002</v>
      </c>
      <c r="F72" s="120">
        <v>0.46461205312999998</v>
      </c>
      <c r="G72" s="120">
        <v>0.42786484608999997</v>
      </c>
      <c r="H72" s="120">
        <v>0.42122449773999998</v>
      </c>
      <c r="I72" s="218"/>
      <c r="J72" s="218"/>
      <c r="K72" s="218"/>
    </row>
    <row r="73" spans="1:11" ht="12.75" outlineLevel="3" x14ac:dyDescent="0.2">
      <c r="A73" s="142" t="s">
        <v>90</v>
      </c>
      <c r="B73" s="120">
        <v>0.95439248045000002</v>
      </c>
      <c r="C73" s="120">
        <v>0.93963214684999996</v>
      </c>
      <c r="D73" s="120">
        <v>0.93821917469000005</v>
      </c>
      <c r="E73" s="120">
        <v>0.90057847223999998</v>
      </c>
      <c r="F73" s="120">
        <v>0.92897784717999998</v>
      </c>
      <c r="G73" s="120">
        <v>0.93709618657000004</v>
      </c>
      <c r="H73" s="120">
        <v>0.9169535835</v>
      </c>
      <c r="I73" s="218"/>
      <c r="J73" s="218"/>
      <c r="K73" s="218"/>
    </row>
    <row r="74" spans="1:11" ht="12.75" outlineLevel="3" x14ac:dyDescent="0.2">
      <c r="A74" s="142" t="s">
        <v>122</v>
      </c>
      <c r="B74" s="120">
        <v>5.2931177325599998</v>
      </c>
      <c r="C74" s="120">
        <v>5.2616748826000004</v>
      </c>
      <c r="D74" s="120">
        <v>5.2387180206300004</v>
      </c>
      <c r="E74" s="120">
        <v>5.2504763068400004</v>
      </c>
      <c r="F74" s="120">
        <v>5.2307649414900004</v>
      </c>
      <c r="G74" s="120">
        <v>5.2896648234299999</v>
      </c>
      <c r="H74" s="120">
        <v>5.6642138152000001</v>
      </c>
      <c r="I74" s="218"/>
      <c r="J74" s="218"/>
      <c r="K74" s="218"/>
    </row>
    <row r="75" spans="1:11" ht="12.75" outlineLevel="3" x14ac:dyDescent="0.2">
      <c r="A75" s="142" t="s">
        <v>137</v>
      </c>
      <c r="B75" s="120">
        <v>4.2288694837199996</v>
      </c>
      <c r="C75" s="120">
        <v>4.2304353065200004</v>
      </c>
      <c r="D75" s="120">
        <v>4.2259418933399999</v>
      </c>
      <c r="E75" s="120">
        <v>4.1611584345799999</v>
      </c>
      <c r="F75" s="120">
        <v>4.2162991783999999</v>
      </c>
      <c r="G75" s="120">
        <v>4.2417845734200004</v>
      </c>
      <c r="H75" s="120">
        <v>3.96059839116</v>
      </c>
      <c r="I75" s="218"/>
      <c r="J75" s="218"/>
      <c r="K75" s="218"/>
    </row>
    <row r="76" spans="1:11" ht="12.75" outlineLevel="3" x14ac:dyDescent="0.2">
      <c r="A76" s="142" t="s">
        <v>132</v>
      </c>
      <c r="B76" s="120">
        <v>3.697351603E-2</v>
      </c>
      <c r="C76" s="120">
        <v>3.697351603E-2</v>
      </c>
      <c r="D76" s="120">
        <v>3.755708848E-2</v>
      </c>
      <c r="E76" s="120">
        <v>3.8829212930000002E-2</v>
      </c>
      <c r="F76" s="120">
        <v>3.9356731739999998E-2</v>
      </c>
      <c r="G76" s="120">
        <v>4.1674486920000003E-2</v>
      </c>
      <c r="H76" s="120">
        <v>4.2309658719999997E-2</v>
      </c>
      <c r="I76" s="218"/>
      <c r="J76" s="218"/>
      <c r="K76" s="218"/>
    </row>
    <row r="77" spans="1:11" ht="12.75" outlineLevel="2" x14ac:dyDescent="0.2">
      <c r="A77" s="250" t="s">
        <v>41</v>
      </c>
      <c r="B77" s="196">
        <f t="shared" ref="B77:G77" si="12">SUM(B$78:B$83)</f>
        <v>1.5525097701399999</v>
      </c>
      <c r="C77" s="196">
        <f t="shared" si="12"/>
        <v>1.5407270137500002</v>
      </c>
      <c r="D77" s="196">
        <f t="shared" si="12"/>
        <v>1.5352258750900001</v>
      </c>
      <c r="E77" s="196">
        <f t="shared" si="12"/>
        <v>1.4938380282900001</v>
      </c>
      <c r="F77" s="196">
        <f t="shared" si="12"/>
        <v>1.51681881293</v>
      </c>
      <c r="G77" s="196">
        <f t="shared" si="12"/>
        <v>1.51280397289</v>
      </c>
      <c r="H77" s="196">
        <v>1.4997298907900001</v>
      </c>
      <c r="I77" s="218"/>
      <c r="J77" s="218"/>
      <c r="K77" s="218"/>
    </row>
    <row r="78" spans="1:11" ht="12.75" outlineLevel="3" x14ac:dyDescent="0.2">
      <c r="A78" s="142" t="s">
        <v>47</v>
      </c>
      <c r="B78" s="120">
        <v>0.31797605808000001</v>
      </c>
      <c r="C78" s="120">
        <v>0.31430208559</v>
      </c>
      <c r="D78" s="120">
        <v>0.31765385836999999</v>
      </c>
      <c r="E78" s="120">
        <v>0.30490980593</v>
      </c>
      <c r="F78" s="120">
        <v>0.31609772296999999</v>
      </c>
      <c r="G78" s="120">
        <v>0.317299475</v>
      </c>
      <c r="H78" s="120">
        <v>0.31058488485000002</v>
      </c>
      <c r="I78" s="218"/>
      <c r="J78" s="218"/>
      <c r="K78" s="218"/>
    </row>
    <row r="79" spans="1:11" ht="12.75" outlineLevel="3" x14ac:dyDescent="0.2">
      <c r="A79" s="142" t="s">
        <v>103</v>
      </c>
      <c r="B79" s="120">
        <v>1.440203588E-2</v>
      </c>
      <c r="C79" s="120">
        <v>1.4207604299999999E-2</v>
      </c>
      <c r="D79" s="120">
        <v>1.472900735E-2</v>
      </c>
      <c r="E79" s="120">
        <v>1.422630429E-2</v>
      </c>
      <c r="F79" s="120">
        <v>1.5151257499999999E-2</v>
      </c>
      <c r="G79" s="120">
        <v>1.5173753660000001E-2</v>
      </c>
      <c r="H79" s="120">
        <v>1.6758580070000001E-2</v>
      </c>
      <c r="I79" s="218"/>
      <c r="J79" s="218"/>
      <c r="K79" s="218"/>
    </row>
    <row r="80" spans="1:11" ht="12.75" outlineLevel="3" x14ac:dyDescent="0.2">
      <c r="A80" s="142" t="s">
        <v>114</v>
      </c>
      <c r="B80" s="120">
        <v>0.60585586000000002</v>
      </c>
      <c r="C80" s="120">
        <v>0.60585586000000002</v>
      </c>
      <c r="D80" s="120">
        <v>0.60585586000000002</v>
      </c>
      <c r="E80" s="120">
        <v>0.60585586000000002</v>
      </c>
      <c r="F80" s="120">
        <v>0.60585586000000002</v>
      </c>
      <c r="G80" s="120">
        <v>0.60585586000000002</v>
      </c>
      <c r="H80" s="120">
        <v>0.60585586000000002</v>
      </c>
      <c r="I80" s="218"/>
      <c r="J80" s="218"/>
      <c r="K80" s="218"/>
    </row>
    <row r="81" spans="1:11" ht="12.75" outlineLevel="3" x14ac:dyDescent="0.2">
      <c r="A81" s="142" t="s">
        <v>126</v>
      </c>
      <c r="B81" s="120">
        <v>1.8974616299999999E-3</v>
      </c>
      <c r="C81" s="120">
        <v>1.8974616299999999E-3</v>
      </c>
      <c r="D81" s="120">
        <v>1.8974616299999999E-3</v>
      </c>
      <c r="E81" s="120">
        <v>1.8974616299999999E-3</v>
      </c>
      <c r="F81" s="120">
        <v>1.8974616299999999E-3</v>
      </c>
      <c r="G81" s="120">
        <v>1.8974616299999999E-3</v>
      </c>
      <c r="H81" s="120">
        <v>1.8974616299999999E-3</v>
      </c>
      <c r="I81" s="218"/>
      <c r="J81" s="218"/>
      <c r="K81" s="218"/>
    </row>
    <row r="82" spans="1:11" ht="12.75" outlineLevel="3" x14ac:dyDescent="0.2">
      <c r="A82" s="142" t="s">
        <v>204</v>
      </c>
      <c r="B82" s="120">
        <v>2.7804970700000001E-2</v>
      </c>
      <c r="C82" s="120">
        <v>2.737494779E-2</v>
      </c>
      <c r="D82" s="120">
        <v>2.7666879049999999E-2</v>
      </c>
      <c r="E82" s="120">
        <v>2.5260835499999999E-2</v>
      </c>
      <c r="F82" s="120">
        <v>2.9564949100000001E-2</v>
      </c>
      <c r="G82" s="120">
        <v>2.9608846309999999E-2</v>
      </c>
      <c r="H82" s="120">
        <v>2.7739641240000001E-2</v>
      </c>
      <c r="I82" s="218"/>
      <c r="J82" s="218"/>
      <c r="K82" s="218"/>
    </row>
    <row r="83" spans="1:11" ht="12.75" outlineLevel="3" x14ac:dyDescent="0.2">
      <c r="A83" s="142" t="s">
        <v>25</v>
      </c>
      <c r="B83" s="120">
        <v>0.58457338385000002</v>
      </c>
      <c r="C83" s="120">
        <v>0.57708905444000003</v>
      </c>
      <c r="D83" s="120">
        <v>0.56742280868999995</v>
      </c>
      <c r="E83" s="120">
        <v>0.54168776094000004</v>
      </c>
      <c r="F83" s="120">
        <v>0.54825156173</v>
      </c>
      <c r="G83" s="120">
        <v>0.54296857628999995</v>
      </c>
      <c r="H83" s="120">
        <v>0.53689346299999996</v>
      </c>
      <c r="I83" s="218"/>
      <c r="J83" s="218"/>
      <c r="K83" s="218"/>
    </row>
    <row r="84" spans="1:11" ht="12.75" outlineLevel="2" x14ac:dyDescent="0.2">
      <c r="A84" s="250" t="s">
        <v>207</v>
      </c>
      <c r="B84" s="196">
        <f t="shared" ref="B84:G84" si="13">SUM(B$85:B$88)</f>
        <v>2.16046496469</v>
      </c>
      <c r="C84" s="196">
        <f t="shared" si="13"/>
        <v>2.1323788480000001</v>
      </c>
      <c r="D84" s="196">
        <f t="shared" si="13"/>
        <v>2.1113891335499999</v>
      </c>
      <c r="E84" s="196">
        <f t="shared" si="13"/>
        <v>1.6878747499099997</v>
      </c>
      <c r="F84" s="196">
        <f t="shared" si="13"/>
        <v>1.7712231595699999</v>
      </c>
      <c r="G84" s="196">
        <f t="shared" si="13"/>
        <v>1.7698131431899999</v>
      </c>
      <c r="H84" s="196">
        <v>1.7303799010300001</v>
      </c>
      <c r="I84" s="218"/>
      <c r="J84" s="218"/>
      <c r="K84" s="218"/>
    </row>
    <row r="85" spans="1:11" ht="12.75" outlineLevel="3" x14ac:dyDescent="0.2">
      <c r="A85" s="142" t="s">
        <v>60</v>
      </c>
      <c r="B85" s="120">
        <v>0.61432522476999996</v>
      </c>
      <c r="C85" s="120">
        <v>0.60482426428000002</v>
      </c>
      <c r="D85" s="120">
        <v>0.61127421668000004</v>
      </c>
      <c r="E85" s="120">
        <v>0.58675031913999998</v>
      </c>
      <c r="F85" s="120">
        <v>0.60617477478000004</v>
      </c>
      <c r="G85" s="120">
        <v>0.60707480617999998</v>
      </c>
      <c r="H85" s="120">
        <v>0.59430091659999995</v>
      </c>
      <c r="I85" s="218"/>
      <c r="J85" s="218"/>
      <c r="K85" s="218"/>
    </row>
    <row r="86" spans="1:11" ht="12.75" outlineLevel="3" x14ac:dyDescent="0.2">
      <c r="A86" s="142" t="s">
        <v>179</v>
      </c>
      <c r="B86" s="120">
        <v>6.2819910000000005E-5</v>
      </c>
      <c r="C86" s="120">
        <v>6.1848360000000006E-5</v>
      </c>
      <c r="D86" s="120">
        <v>6.250792E-5</v>
      </c>
      <c r="E86" s="120">
        <v>6.0000149999999998E-5</v>
      </c>
      <c r="F86" s="120">
        <v>6.1986460000000004E-5</v>
      </c>
      <c r="G86" s="120">
        <v>6.2078500000000005E-5</v>
      </c>
      <c r="H86" s="120">
        <v>6.0772259999999998E-5</v>
      </c>
      <c r="I86" s="218"/>
      <c r="J86" s="218"/>
      <c r="K86" s="218"/>
    </row>
    <row r="87" spans="1:11" ht="12.75" outlineLevel="3" x14ac:dyDescent="0.2">
      <c r="A87" s="142" t="s">
        <v>164</v>
      </c>
      <c r="B87" s="120">
        <v>0.23292541166</v>
      </c>
      <c r="C87" s="120">
        <v>0.22932306057999999</v>
      </c>
      <c r="D87" s="120">
        <v>0.22840763005</v>
      </c>
      <c r="E87" s="120">
        <v>0.21105558461999999</v>
      </c>
      <c r="F87" s="120">
        <v>0.24551367858000001</v>
      </c>
      <c r="G87" s="120">
        <v>0.24183833129999999</v>
      </c>
      <c r="H87" s="120">
        <v>0.23455628586999999</v>
      </c>
      <c r="I87" s="218"/>
      <c r="J87" s="218"/>
      <c r="K87" s="218"/>
    </row>
    <row r="88" spans="1:11" ht="12.75" outlineLevel="3" x14ac:dyDescent="0.2">
      <c r="A88" s="142" t="s">
        <v>200</v>
      </c>
      <c r="B88" s="120">
        <v>1.3131515083500001</v>
      </c>
      <c r="C88" s="120">
        <v>1.29816967478</v>
      </c>
      <c r="D88" s="120">
        <v>1.2716447789000001</v>
      </c>
      <c r="E88" s="120">
        <v>0.89000884599999996</v>
      </c>
      <c r="F88" s="120">
        <v>0.91947271975</v>
      </c>
      <c r="G88" s="120">
        <v>0.92083792721000002</v>
      </c>
      <c r="H88" s="120">
        <v>0.90146192629999999</v>
      </c>
      <c r="I88" s="218"/>
      <c r="J88" s="218"/>
      <c r="K88" s="218"/>
    </row>
    <row r="89" spans="1:11" ht="12.75" outlineLevel="2" x14ac:dyDescent="0.2">
      <c r="A89" s="250" t="s">
        <v>51</v>
      </c>
      <c r="B89" s="196">
        <f t="shared" ref="B89:G89" si="14">SUM(B$90:B$97)</f>
        <v>23.35023951142</v>
      </c>
      <c r="C89" s="196">
        <f t="shared" si="14"/>
        <v>23.30748518919</v>
      </c>
      <c r="D89" s="196">
        <f t="shared" si="14"/>
        <v>23.336509975170003</v>
      </c>
      <c r="E89" s="196">
        <f t="shared" si="14"/>
        <v>23.226152436240003</v>
      </c>
      <c r="F89" s="196">
        <f t="shared" si="14"/>
        <v>24.563562486490003</v>
      </c>
      <c r="G89" s="196">
        <f t="shared" si="14"/>
        <v>24.567612627830002</v>
      </c>
      <c r="H89" s="196">
        <v>24.510130124730001</v>
      </c>
      <c r="I89" s="218"/>
      <c r="J89" s="218"/>
      <c r="K89" s="218"/>
    </row>
    <row r="90" spans="1:11" ht="12.75" outlineLevel="3" x14ac:dyDescent="0.2">
      <c r="A90" s="142" t="s">
        <v>111</v>
      </c>
      <c r="B90" s="120">
        <v>3</v>
      </c>
      <c r="C90" s="120">
        <v>3</v>
      </c>
      <c r="D90" s="120">
        <v>3</v>
      </c>
      <c r="E90" s="120">
        <v>3</v>
      </c>
      <c r="F90" s="120">
        <v>3</v>
      </c>
      <c r="G90" s="120">
        <v>3</v>
      </c>
      <c r="H90" s="120">
        <v>3</v>
      </c>
      <c r="I90" s="218"/>
      <c r="J90" s="218"/>
      <c r="K90" s="218"/>
    </row>
    <row r="91" spans="1:11" ht="12.75" outlineLevel="3" x14ac:dyDescent="0.2">
      <c r="A91" s="142" t="s">
        <v>192</v>
      </c>
      <c r="B91" s="120">
        <v>8.6357759999999999</v>
      </c>
      <c r="C91" s="120">
        <v>8.6357759999999999</v>
      </c>
      <c r="D91" s="120">
        <v>8.6357759999999999</v>
      </c>
      <c r="E91" s="120">
        <v>8.6357759999999999</v>
      </c>
      <c r="F91" s="120">
        <v>8.6357759999999999</v>
      </c>
      <c r="G91" s="120">
        <v>8.6357759999999999</v>
      </c>
      <c r="H91" s="120">
        <v>8.6357759999999999</v>
      </c>
      <c r="I91" s="218"/>
      <c r="J91" s="218"/>
      <c r="K91" s="218"/>
    </row>
    <row r="92" spans="1:11" ht="12.75" outlineLevel="3" x14ac:dyDescent="0.2">
      <c r="A92" s="142" t="s">
        <v>166</v>
      </c>
      <c r="B92" s="120">
        <v>1</v>
      </c>
      <c r="C92" s="120">
        <v>1</v>
      </c>
      <c r="D92" s="120">
        <v>1</v>
      </c>
      <c r="E92" s="120">
        <v>1</v>
      </c>
      <c r="F92" s="120">
        <v>1</v>
      </c>
      <c r="G92" s="120">
        <v>1</v>
      </c>
      <c r="H92" s="120">
        <v>1</v>
      </c>
      <c r="I92" s="218"/>
      <c r="J92" s="218"/>
      <c r="K92" s="218"/>
    </row>
    <row r="93" spans="1:11" ht="12.75" outlineLevel="3" x14ac:dyDescent="0.2">
      <c r="A93" s="142" t="s">
        <v>209</v>
      </c>
      <c r="B93" s="120">
        <v>3</v>
      </c>
      <c r="C93" s="120">
        <v>3</v>
      </c>
      <c r="D93" s="120">
        <v>3</v>
      </c>
      <c r="E93" s="120">
        <v>3</v>
      </c>
      <c r="F93" s="120">
        <v>3</v>
      </c>
      <c r="G93" s="120">
        <v>3</v>
      </c>
      <c r="H93" s="120">
        <v>3</v>
      </c>
      <c r="I93" s="218"/>
      <c r="J93" s="218"/>
      <c r="K93" s="218"/>
    </row>
    <row r="94" spans="1:11" ht="12.75" outlineLevel="3" x14ac:dyDescent="0.2">
      <c r="A94" s="142" t="s">
        <v>23</v>
      </c>
      <c r="B94" s="120">
        <v>2.35</v>
      </c>
      <c r="C94" s="120">
        <v>2.35</v>
      </c>
      <c r="D94" s="120">
        <v>2.35</v>
      </c>
      <c r="E94" s="120">
        <v>2.35</v>
      </c>
      <c r="F94" s="120">
        <v>2.35</v>
      </c>
      <c r="G94" s="120">
        <v>2.35</v>
      </c>
      <c r="H94" s="120">
        <v>2.35</v>
      </c>
      <c r="I94" s="218"/>
      <c r="J94" s="218"/>
      <c r="K94" s="218"/>
    </row>
    <row r="95" spans="1:11" ht="12.75" outlineLevel="3" x14ac:dyDescent="0.2">
      <c r="A95" s="142" t="s">
        <v>57</v>
      </c>
      <c r="B95" s="120">
        <v>1.2286504495199999</v>
      </c>
      <c r="C95" s="120">
        <v>1.20964852853</v>
      </c>
      <c r="D95" s="120">
        <v>1.2225484334100001</v>
      </c>
      <c r="E95" s="120">
        <v>1.17350063833</v>
      </c>
      <c r="F95" s="120">
        <v>1.2123495495500001</v>
      </c>
      <c r="G95" s="120">
        <v>1.21414961237</v>
      </c>
      <c r="H95" s="120">
        <v>1.1886018332099999</v>
      </c>
      <c r="I95" s="218"/>
      <c r="J95" s="218"/>
      <c r="K95" s="218"/>
    </row>
    <row r="96" spans="1:11" ht="12.75" outlineLevel="3" x14ac:dyDescent="0.2">
      <c r="A96" s="142" t="s">
        <v>174</v>
      </c>
      <c r="B96" s="120">
        <v>4.1358130619000004</v>
      </c>
      <c r="C96" s="120">
        <v>4.1120606606600001</v>
      </c>
      <c r="D96" s="120">
        <v>4.1281855417599997</v>
      </c>
      <c r="E96" s="120">
        <v>4.0668757979099999</v>
      </c>
      <c r="F96" s="120">
        <v>4.1154369369400001</v>
      </c>
      <c r="G96" s="120">
        <v>4.1176870154599996</v>
      </c>
      <c r="H96" s="120">
        <v>4.0857522915200004</v>
      </c>
      <c r="I96" s="218"/>
      <c r="J96" s="218"/>
      <c r="K96" s="218"/>
    </row>
    <row r="97" spans="1:11" ht="12.75" outlineLevel="3" x14ac:dyDescent="0.2">
      <c r="A97" s="142" t="s">
        <v>58</v>
      </c>
      <c r="B97" s="120">
        <v>0</v>
      </c>
      <c r="C97" s="120">
        <v>0</v>
      </c>
      <c r="D97" s="120">
        <v>0</v>
      </c>
      <c r="E97" s="120">
        <v>0</v>
      </c>
      <c r="F97" s="120">
        <v>1.25</v>
      </c>
      <c r="G97" s="120">
        <v>1.25</v>
      </c>
      <c r="H97" s="120">
        <v>1.25</v>
      </c>
      <c r="I97" s="218"/>
      <c r="J97" s="218"/>
      <c r="K97" s="218"/>
    </row>
    <row r="98" spans="1:11" ht="12.75" outlineLevel="2" x14ac:dyDescent="0.2">
      <c r="A98" s="250" t="s">
        <v>168</v>
      </c>
      <c r="B98" s="196">
        <f t="shared" ref="B98:G98" si="15">SUM(B$99:B$99)</f>
        <v>1.7686496862900001</v>
      </c>
      <c r="C98" s="196">
        <f t="shared" si="15"/>
        <v>1.76930456392</v>
      </c>
      <c r="D98" s="196">
        <f t="shared" si="15"/>
        <v>1.76742527352</v>
      </c>
      <c r="E98" s="196">
        <f t="shared" si="15"/>
        <v>1.7403307404599999</v>
      </c>
      <c r="F98" s="196">
        <f t="shared" si="15"/>
        <v>1.7633923789499999</v>
      </c>
      <c r="G98" s="196">
        <f t="shared" si="15"/>
        <v>1.7740511935800001</v>
      </c>
      <c r="H98" s="196">
        <v>1.75164824042</v>
      </c>
      <c r="I98" s="218"/>
      <c r="J98" s="218"/>
      <c r="K98" s="218"/>
    </row>
    <row r="99" spans="1:11" ht="12.75" outlineLevel="3" x14ac:dyDescent="0.2">
      <c r="A99" s="142" t="s">
        <v>137</v>
      </c>
      <c r="B99" s="120">
        <v>1.7686496862900001</v>
      </c>
      <c r="C99" s="120">
        <v>1.76930456392</v>
      </c>
      <c r="D99" s="120">
        <v>1.76742527352</v>
      </c>
      <c r="E99" s="120">
        <v>1.7403307404599999</v>
      </c>
      <c r="F99" s="120">
        <v>1.7633923789499999</v>
      </c>
      <c r="G99" s="120">
        <v>1.7740511935800001</v>
      </c>
      <c r="H99" s="120">
        <v>1.75164824042</v>
      </c>
      <c r="I99" s="218"/>
      <c r="J99" s="218"/>
      <c r="K99" s="218"/>
    </row>
    <row r="100" spans="1:11" ht="15" outlineLevel="1" x14ac:dyDescent="0.25">
      <c r="A100" s="198" t="s">
        <v>14</v>
      </c>
      <c r="B100" s="83">
        <f t="shared" ref="B100:H100" si="16">B$101+B$107+B$108+B$112+B$114</f>
        <v>9.2101342864699998</v>
      </c>
      <c r="C100" s="83">
        <f t="shared" si="16"/>
        <v>9.1288721061800011</v>
      </c>
      <c r="D100" s="83">
        <f t="shared" si="16"/>
        <v>8.9904879462899991</v>
      </c>
      <c r="E100" s="83">
        <f t="shared" si="16"/>
        <v>8.564780389840001</v>
      </c>
      <c r="F100" s="83">
        <f t="shared" si="16"/>
        <v>8.6674338745899995</v>
      </c>
      <c r="G100" s="83">
        <f t="shared" si="16"/>
        <v>8.7079645300100008</v>
      </c>
      <c r="H100" s="83">
        <f t="shared" si="16"/>
        <v>9.3105148233099992</v>
      </c>
      <c r="I100" s="218"/>
      <c r="J100" s="218"/>
      <c r="K100" s="218"/>
    </row>
    <row r="101" spans="1:11" ht="12.75" outlineLevel="2" x14ac:dyDescent="0.2">
      <c r="A101" s="250" t="s">
        <v>165</v>
      </c>
      <c r="B101" s="196">
        <f t="shared" ref="B101:G101" si="17">SUM(B$102:B$106)</f>
        <v>7.8396779256800002</v>
      </c>
      <c r="C101" s="196">
        <f t="shared" si="17"/>
        <v>7.83342988315</v>
      </c>
      <c r="D101" s="196">
        <f t="shared" si="17"/>
        <v>7.6948260500399996</v>
      </c>
      <c r="E101" s="196">
        <f t="shared" si="17"/>
        <v>7.2774881678299996</v>
      </c>
      <c r="F101" s="196">
        <f t="shared" si="17"/>
        <v>7.3811900189199999</v>
      </c>
      <c r="G101" s="196">
        <f t="shared" si="17"/>
        <v>7.4209793168400005</v>
      </c>
      <c r="H101" s="196">
        <v>7.3254652406199998</v>
      </c>
      <c r="I101" s="218"/>
      <c r="J101" s="218"/>
      <c r="K101" s="218"/>
    </row>
    <row r="102" spans="1:11" ht="12.75" outlineLevel="3" x14ac:dyDescent="0.2">
      <c r="A102" s="142" t="s">
        <v>61</v>
      </c>
      <c r="B102" s="120">
        <v>0.2457300899</v>
      </c>
      <c r="C102" s="120">
        <v>0.24192970571</v>
      </c>
      <c r="D102" s="120">
        <v>0.24450968668</v>
      </c>
      <c r="E102" s="120">
        <v>0.23470012767000001</v>
      </c>
      <c r="F102" s="120">
        <v>0.24246990991</v>
      </c>
      <c r="G102" s="120">
        <v>0.24282992246999999</v>
      </c>
      <c r="H102" s="120">
        <v>0.23772036664000001</v>
      </c>
      <c r="I102" s="218"/>
      <c r="J102" s="218"/>
      <c r="K102" s="218"/>
    </row>
    <row r="103" spans="1:11" ht="12.75" outlineLevel="3" x14ac:dyDescent="0.2">
      <c r="A103" s="142" t="s">
        <v>49</v>
      </c>
      <c r="B103" s="120">
        <v>0.36897050899</v>
      </c>
      <c r="C103" s="120">
        <v>0.36507912842000001</v>
      </c>
      <c r="D103" s="120">
        <v>0.37209840657999999</v>
      </c>
      <c r="E103" s="120">
        <v>0.33816349244999999</v>
      </c>
      <c r="F103" s="120">
        <v>0.35317585079000002</v>
      </c>
      <c r="G103" s="120">
        <v>0.35774379327</v>
      </c>
      <c r="H103" s="120">
        <v>0.34836129905000002</v>
      </c>
      <c r="I103" s="218"/>
      <c r="J103" s="218"/>
      <c r="K103" s="218"/>
    </row>
    <row r="104" spans="1:11" ht="12.75" outlineLevel="3" x14ac:dyDescent="0.2">
      <c r="A104" s="142" t="s">
        <v>90</v>
      </c>
      <c r="B104" s="120">
        <v>6.7287041869999994E-2</v>
      </c>
      <c r="C104" s="120">
        <v>6.6246401659999996E-2</v>
      </c>
      <c r="D104" s="120">
        <v>6.6952864959999997E-2</v>
      </c>
      <c r="E104" s="120">
        <v>6.4266762460000001E-2</v>
      </c>
      <c r="F104" s="120">
        <v>6.6394323079999998E-2</v>
      </c>
      <c r="G104" s="120">
        <v>6.6492903519999993E-2</v>
      </c>
      <c r="H104" s="120">
        <v>6.5093779399999996E-2</v>
      </c>
      <c r="I104" s="218"/>
      <c r="J104" s="218"/>
      <c r="K104" s="218"/>
    </row>
    <row r="105" spans="1:11" ht="12.75" outlineLevel="3" x14ac:dyDescent="0.2">
      <c r="A105" s="142" t="s">
        <v>122</v>
      </c>
      <c r="B105" s="120">
        <v>0.4480903752</v>
      </c>
      <c r="C105" s="120">
        <v>0.4480903752</v>
      </c>
      <c r="D105" s="120">
        <v>0.4480903752</v>
      </c>
      <c r="E105" s="120">
        <v>0.45500431611999997</v>
      </c>
      <c r="F105" s="120">
        <v>0.45183251379</v>
      </c>
      <c r="G105" s="120">
        <v>0.44871251377999999</v>
      </c>
      <c r="H105" s="120">
        <v>0.44871251377999999</v>
      </c>
      <c r="I105" s="218"/>
      <c r="J105" s="218"/>
      <c r="K105" s="218"/>
    </row>
    <row r="106" spans="1:11" ht="12.75" outlineLevel="3" x14ac:dyDescent="0.2">
      <c r="A106" s="142" t="s">
        <v>137</v>
      </c>
      <c r="B106" s="120">
        <v>6.7095999097199996</v>
      </c>
      <c r="C106" s="120">
        <v>6.7120842721600003</v>
      </c>
      <c r="D106" s="120">
        <v>6.5631747166199998</v>
      </c>
      <c r="E106" s="120">
        <v>6.1853534691299998</v>
      </c>
      <c r="F106" s="120">
        <v>6.2673174213499996</v>
      </c>
      <c r="G106" s="120">
        <v>6.3052001838000002</v>
      </c>
      <c r="H106" s="120">
        <v>6.2255772817499997</v>
      </c>
      <c r="I106" s="218"/>
      <c r="J106" s="218"/>
      <c r="K106" s="218"/>
    </row>
    <row r="107" spans="1:11" ht="12.75" outlineLevel="2" x14ac:dyDescent="0.2">
      <c r="A107" s="250" t="s">
        <v>41</v>
      </c>
      <c r="B107" s="196"/>
      <c r="C107" s="196"/>
      <c r="D107" s="196"/>
      <c r="E107" s="196"/>
      <c r="F107" s="196"/>
      <c r="G107" s="196"/>
      <c r="H107" s="196"/>
      <c r="I107" s="218"/>
      <c r="J107" s="218"/>
      <c r="K107" s="218"/>
    </row>
    <row r="108" spans="1:11" ht="12.75" outlineLevel="2" x14ac:dyDescent="0.2">
      <c r="A108" s="250" t="s">
        <v>207</v>
      </c>
      <c r="B108" s="196">
        <f t="shared" ref="B108:G108" si="18">SUM(B$109:B$111)</f>
        <v>1.2531559892600002</v>
      </c>
      <c r="C108" s="196">
        <f t="shared" si="18"/>
        <v>1.1780984187099999</v>
      </c>
      <c r="D108" s="196">
        <f t="shared" si="18"/>
        <v>1.17844273021</v>
      </c>
      <c r="E108" s="196">
        <f t="shared" si="18"/>
        <v>1.1718700194</v>
      </c>
      <c r="F108" s="196">
        <f t="shared" si="18"/>
        <v>1.1692921592399999</v>
      </c>
      <c r="G108" s="196">
        <f t="shared" si="18"/>
        <v>1.16932660291</v>
      </c>
      <c r="H108" s="196">
        <v>1.16887678093</v>
      </c>
      <c r="I108" s="218"/>
      <c r="J108" s="218"/>
      <c r="K108" s="218"/>
    </row>
    <row r="109" spans="1:11" ht="12.75" outlineLevel="3" x14ac:dyDescent="0.2">
      <c r="A109" s="142" t="s">
        <v>70</v>
      </c>
      <c r="B109" s="120">
        <v>0.17459425459</v>
      </c>
      <c r="C109" s="120">
        <v>0.17459425459</v>
      </c>
      <c r="D109" s="120">
        <v>0.17459425459</v>
      </c>
      <c r="E109" s="120">
        <v>0.17459425459</v>
      </c>
      <c r="F109" s="120">
        <v>0.17109420658999999</v>
      </c>
      <c r="G109" s="120">
        <v>0.17109420658999999</v>
      </c>
      <c r="H109" s="120">
        <v>0.17109420658999999</v>
      </c>
      <c r="I109" s="218"/>
      <c r="J109" s="218"/>
      <c r="K109" s="218"/>
    </row>
    <row r="110" spans="1:11" ht="12.75" outlineLevel="3" x14ac:dyDescent="0.2">
      <c r="A110" s="142" t="s">
        <v>200</v>
      </c>
      <c r="B110" s="120">
        <v>2.8561734669999998E-2</v>
      </c>
      <c r="C110" s="120">
        <v>2.8504164120000001E-2</v>
      </c>
      <c r="D110" s="120">
        <v>2.8848475620000001E-2</v>
      </c>
      <c r="E110" s="120">
        <v>2.2275764810000001E-2</v>
      </c>
      <c r="F110" s="120">
        <v>2.3197952649999999E-2</v>
      </c>
      <c r="G110" s="120">
        <v>2.3232396320000001E-2</v>
      </c>
      <c r="H110" s="120">
        <v>2.278257434E-2</v>
      </c>
      <c r="I110" s="218"/>
      <c r="J110" s="218"/>
      <c r="K110" s="218"/>
    </row>
    <row r="111" spans="1:11" ht="12.75" outlineLevel="3" x14ac:dyDescent="0.2">
      <c r="A111" s="142" t="s">
        <v>113</v>
      </c>
      <c r="B111" s="120">
        <v>1.05</v>
      </c>
      <c r="C111" s="120">
        <v>0.97499999999999998</v>
      </c>
      <c r="D111" s="120">
        <v>0.97499999999999998</v>
      </c>
      <c r="E111" s="120">
        <v>0.97499999999999998</v>
      </c>
      <c r="F111" s="120">
        <v>0.97499999999999998</v>
      </c>
      <c r="G111" s="120">
        <v>0.97499999999999998</v>
      </c>
      <c r="H111" s="120">
        <v>0.97499999999999998</v>
      </c>
      <c r="I111" s="218"/>
      <c r="J111" s="218"/>
      <c r="K111" s="218"/>
    </row>
    <row r="112" spans="1:11" ht="12.75" outlineLevel="2" x14ac:dyDescent="0.2">
      <c r="A112" s="250" t="s">
        <v>51</v>
      </c>
      <c r="B112" s="196">
        <f t="shared" ref="B112:G112" si="19">SUM(B$113:B$113)</f>
        <v>0</v>
      </c>
      <c r="C112" s="196">
        <f t="shared" si="19"/>
        <v>0</v>
      </c>
      <c r="D112" s="196">
        <f t="shared" si="19"/>
        <v>0</v>
      </c>
      <c r="E112" s="196">
        <f t="shared" si="19"/>
        <v>0</v>
      </c>
      <c r="F112" s="196">
        <f t="shared" si="19"/>
        <v>0</v>
      </c>
      <c r="G112" s="196">
        <f t="shared" si="19"/>
        <v>0</v>
      </c>
      <c r="H112" s="196">
        <v>0.7</v>
      </c>
      <c r="I112" s="218"/>
      <c r="J112" s="218"/>
      <c r="K112" s="218"/>
    </row>
    <row r="113" spans="1:11" ht="12.75" outlineLevel="3" x14ac:dyDescent="0.2">
      <c r="A113" s="142" t="s">
        <v>58</v>
      </c>
      <c r="B113" s="120">
        <v>0</v>
      </c>
      <c r="C113" s="120">
        <v>0</v>
      </c>
      <c r="D113" s="120">
        <v>0</v>
      </c>
      <c r="E113" s="120">
        <v>0</v>
      </c>
      <c r="F113" s="120">
        <v>0</v>
      </c>
      <c r="G113" s="120">
        <v>0</v>
      </c>
      <c r="H113" s="120">
        <v>0.7</v>
      </c>
      <c r="I113" s="218"/>
      <c r="J113" s="218"/>
      <c r="K113" s="218"/>
    </row>
    <row r="114" spans="1:11" ht="12.75" outlineLevel="2" x14ac:dyDescent="0.2">
      <c r="A114" s="250" t="s">
        <v>168</v>
      </c>
      <c r="B114" s="196">
        <f t="shared" ref="B114:G114" si="20">SUM(B$115:B$115)</f>
        <v>0.11730037153</v>
      </c>
      <c r="C114" s="196">
        <f t="shared" si="20"/>
        <v>0.11734380431999999</v>
      </c>
      <c r="D114" s="196">
        <f t="shared" si="20"/>
        <v>0.11721916604</v>
      </c>
      <c r="E114" s="196">
        <f t="shared" si="20"/>
        <v>0.11542220261</v>
      </c>
      <c r="F114" s="196">
        <f t="shared" si="20"/>
        <v>0.11695169643</v>
      </c>
      <c r="G114" s="196">
        <f t="shared" si="20"/>
        <v>0.11765861026</v>
      </c>
      <c r="H114" s="196">
        <v>0.11617280176</v>
      </c>
      <c r="I114" s="218"/>
      <c r="J114" s="218"/>
      <c r="K114" s="218"/>
    </row>
    <row r="115" spans="1:11" ht="12.75" outlineLevel="3" x14ac:dyDescent="0.2">
      <c r="A115" s="142" t="s">
        <v>137</v>
      </c>
      <c r="B115" s="120">
        <v>0.11730037153</v>
      </c>
      <c r="C115" s="120">
        <v>0.11734380431999999</v>
      </c>
      <c r="D115" s="120">
        <v>0.11721916604</v>
      </c>
      <c r="E115" s="120">
        <v>0.11542220261</v>
      </c>
      <c r="F115" s="120">
        <v>0.11695169643</v>
      </c>
      <c r="G115" s="120">
        <v>0.11765861026</v>
      </c>
      <c r="H115" s="120">
        <v>0.11617280176</v>
      </c>
      <c r="I115" s="218"/>
      <c r="J115" s="218"/>
      <c r="K115" s="218"/>
    </row>
    <row r="116" spans="1:11" x14ac:dyDescent="0.2">
      <c r="B116" s="185"/>
      <c r="C116" s="185"/>
      <c r="D116" s="185"/>
      <c r="E116" s="185"/>
      <c r="F116" s="185"/>
      <c r="G116" s="185"/>
      <c r="H116" s="185"/>
      <c r="I116" s="218"/>
      <c r="J116" s="218"/>
      <c r="K116" s="218"/>
    </row>
    <row r="117" spans="1:11" x14ac:dyDescent="0.2">
      <c r="B117" s="185"/>
      <c r="C117" s="185"/>
      <c r="D117" s="185"/>
      <c r="E117" s="185"/>
      <c r="F117" s="185"/>
      <c r="G117" s="185"/>
      <c r="H117" s="185"/>
      <c r="I117" s="218"/>
      <c r="J117" s="218"/>
      <c r="K117" s="218"/>
    </row>
    <row r="118" spans="1:11" x14ac:dyDescent="0.2">
      <c r="B118" s="185"/>
      <c r="C118" s="185"/>
      <c r="D118" s="185"/>
      <c r="E118" s="185"/>
      <c r="F118" s="185"/>
      <c r="G118" s="185"/>
      <c r="H118" s="185"/>
      <c r="I118" s="218"/>
      <c r="J118" s="218"/>
      <c r="K118" s="218"/>
    </row>
    <row r="119" spans="1:11" x14ac:dyDescent="0.2">
      <c r="B119" s="185"/>
      <c r="C119" s="185"/>
      <c r="D119" s="185"/>
      <c r="E119" s="185"/>
      <c r="F119" s="185"/>
      <c r="G119" s="185"/>
      <c r="H119" s="185"/>
      <c r="I119" s="218"/>
      <c r="J119" s="218"/>
      <c r="K119" s="218"/>
    </row>
    <row r="120" spans="1:11" x14ac:dyDescent="0.2">
      <c r="B120" s="185"/>
      <c r="C120" s="185"/>
      <c r="D120" s="185"/>
      <c r="E120" s="185"/>
      <c r="F120" s="185"/>
      <c r="G120" s="185"/>
      <c r="H120" s="185"/>
      <c r="I120" s="218"/>
      <c r="J120" s="218"/>
      <c r="K120" s="218"/>
    </row>
    <row r="121" spans="1:11" x14ac:dyDescent="0.2">
      <c r="B121" s="185"/>
      <c r="C121" s="185"/>
      <c r="D121" s="185"/>
      <c r="E121" s="185"/>
      <c r="F121" s="185"/>
      <c r="G121" s="185"/>
      <c r="H121" s="185"/>
      <c r="I121" s="218"/>
      <c r="J121" s="218"/>
      <c r="K121" s="218"/>
    </row>
    <row r="122" spans="1:11" x14ac:dyDescent="0.2">
      <c r="B122" s="185"/>
      <c r="C122" s="185"/>
      <c r="D122" s="185"/>
      <c r="E122" s="185"/>
      <c r="F122" s="185"/>
      <c r="G122" s="185"/>
      <c r="H122" s="185"/>
      <c r="I122" s="218"/>
      <c r="J122" s="218"/>
      <c r="K122" s="218"/>
    </row>
    <row r="123" spans="1:11" x14ac:dyDescent="0.2">
      <c r="B123" s="185"/>
      <c r="C123" s="185"/>
      <c r="D123" s="185"/>
      <c r="E123" s="185"/>
      <c r="F123" s="185"/>
      <c r="G123" s="185"/>
      <c r="H123" s="185"/>
      <c r="I123" s="218"/>
      <c r="J123" s="218"/>
      <c r="K123" s="218"/>
    </row>
    <row r="124" spans="1:11" x14ac:dyDescent="0.2">
      <c r="B124" s="185"/>
      <c r="C124" s="185"/>
      <c r="D124" s="185"/>
      <c r="E124" s="185"/>
      <c r="F124" s="185"/>
      <c r="G124" s="185"/>
      <c r="H124" s="185"/>
      <c r="I124" s="218"/>
      <c r="J124" s="218"/>
      <c r="K124" s="218"/>
    </row>
    <row r="125" spans="1:11" x14ac:dyDescent="0.2">
      <c r="B125" s="185"/>
      <c r="C125" s="185"/>
      <c r="D125" s="185"/>
      <c r="E125" s="185"/>
      <c r="F125" s="185"/>
      <c r="G125" s="185"/>
      <c r="H125" s="185"/>
      <c r="I125" s="218"/>
      <c r="J125" s="218"/>
      <c r="K125" s="218"/>
    </row>
    <row r="126" spans="1:11" x14ac:dyDescent="0.2">
      <c r="B126" s="185"/>
      <c r="C126" s="185"/>
      <c r="D126" s="185"/>
      <c r="E126" s="185"/>
      <c r="F126" s="185"/>
      <c r="G126" s="185"/>
      <c r="H126" s="185"/>
      <c r="I126" s="218"/>
      <c r="J126" s="218"/>
      <c r="K126" s="218"/>
    </row>
    <row r="127" spans="1:11" x14ac:dyDescent="0.2">
      <c r="B127" s="185"/>
      <c r="C127" s="185"/>
      <c r="D127" s="185"/>
      <c r="E127" s="185"/>
      <c r="F127" s="185"/>
      <c r="G127" s="185"/>
      <c r="H127" s="185"/>
      <c r="I127" s="218"/>
      <c r="J127" s="218"/>
      <c r="K127" s="218"/>
    </row>
    <row r="128" spans="1:11" x14ac:dyDescent="0.2">
      <c r="B128" s="185"/>
      <c r="C128" s="185"/>
      <c r="D128" s="185"/>
      <c r="E128" s="185"/>
      <c r="F128" s="185"/>
      <c r="G128" s="185"/>
      <c r="H128" s="185"/>
      <c r="I128" s="218"/>
      <c r="J128" s="218"/>
      <c r="K128" s="218"/>
    </row>
    <row r="129" spans="2:11" x14ac:dyDescent="0.2">
      <c r="B129" s="185"/>
      <c r="C129" s="185"/>
      <c r="D129" s="185"/>
      <c r="E129" s="185"/>
      <c r="F129" s="185"/>
      <c r="G129" s="185"/>
      <c r="H129" s="185"/>
      <c r="I129" s="218"/>
      <c r="J129" s="218"/>
      <c r="K129" s="218"/>
    </row>
    <row r="130" spans="2:11" x14ac:dyDescent="0.2">
      <c r="B130" s="185"/>
      <c r="C130" s="185"/>
      <c r="D130" s="185"/>
      <c r="E130" s="185"/>
      <c r="F130" s="185"/>
      <c r="G130" s="185"/>
      <c r="H130" s="185"/>
      <c r="I130" s="218"/>
      <c r="J130" s="218"/>
      <c r="K130" s="218"/>
    </row>
    <row r="131" spans="2:11" x14ac:dyDescent="0.2">
      <c r="B131" s="185"/>
      <c r="C131" s="185"/>
      <c r="D131" s="185"/>
      <c r="E131" s="185"/>
      <c r="F131" s="185"/>
      <c r="G131" s="185"/>
      <c r="H131" s="185"/>
      <c r="I131" s="218"/>
      <c r="J131" s="218"/>
      <c r="K131" s="218"/>
    </row>
    <row r="132" spans="2:11" x14ac:dyDescent="0.2">
      <c r="B132" s="185"/>
      <c r="C132" s="185"/>
      <c r="D132" s="185"/>
      <c r="E132" s="185"/>
      <c r="F132" s="185"/>
      <c r="G132" s="185"/>
      <c r="H132" s="185"/>
      <c r="I132" s="218"/>
      <c r="J132" s="218"/>
      <c r="K132" s="218"/>
    </row>
    <row r="133" spans="2:11" x14ac:dyDescent="0.2">
      <c r="B133" s="185"/>
      <c r="C133" s="185"/>
      <c r="D133" s="185"/>
      <c r="E133" s="185"/>
      <c r="F133" s="185"/>
      <c r="G133" s="185"/>
      <c r="H133" s="185"/>
      <c r="I133" s="218"/>
      <c r="J133" s="218"/>
      <c r="K133" s="218"/>
    </row>
    <row r="134" spans="2:11" x14ac:dyDescent="0.2">
      <c r="B134" s="185"/>
      <c r="C134" s="185"/>
      <c r="D134" s="185"/>
      <c r="E134" s="185"/>
      <c r="F134" s="185"/>
      <c r="G134" s="185"/>
      <c r="H134" s="185"/>
      <c r="I134" s="218"/>
      <c r="J134" s="218"/>
      <c r="K134" s="218"/>
    </row>
    <row r="135" spans="2:11" x14ac:dyDescent="0.2">
      <c r="B135" s="185"/>
      <c r="C135" s="185"/>
      <c r="D135" s="185"/>
      <c r="E135" s="185"/>
      <c r="F135" s="185"/>
      <c r="G135" s="185"/>
      <c r="H135" s="185"/>
      <c r="I135" s="218"/>
      <c r="J135" s="218"/>
      <c r="K135" s="218"/>
    </row>
    <row r="136" spans="2:11" x14ac:dyDescent="0.2">
      <c r="B136" s="185"/>
      <c r="C136" s="185"/>
      <c r="D136" s="185"/>
      <c r="E136" s="185"/>
      <c r="F136" s="185"/>
      <c r="G136" s="185"/>
      <c r="H136" s="185"/>
      <c r="I136" s="218"/>
      <c r="J136" s="218"/>
      <c r="K136" s="218"/>
    </row>
    <row r="137" spans="2:11" x14ac:dyDescent="0.2">
      <c r="B137" s="185"/>
      <c r="C137" s="185"/>
      <c r="D137" s="185"/>
      <c r="E137" s="185"/>
      <c r="F137" s="185"/>
      <c r="G137" s="185"/>
      <c r="H137" s="185"/>
      <c r="I137" s="218"/>
      <c r="J137" s="218"/>
      <c r="K137" s="218"/>
    </row>
    <row r="138" spans="2:11" x14ac:dyDescent="0.2">
      <c r="B138" s="185"/>
      <c r="C138" s="185"/>
      <c r="D138" s="185"/>
      <c r="E138" s="185"/>
      <c r="F138" s="185"/>
      <c r="G138" s="185"/>
      <c r="H138" s="185"/>
      <c r="I138" s="218"/>
      <c r="J138" s="218"/>
      <c r="K138" s="218"/>
    </row>
    <row r="139" spans="2:11" x14ac:dyDescent="0.2">
      <c r="B139" s="185"/>
      <c r="C139" s="185"/>
      <c r="D139" s="185"/>
      <c r="E139" s="185"/>
      <c r="F139" s="185"/>
      <c r="G139" s="185"/>
      <c r="H139" s="185"/>
      <c r="I139" s="218"/>
      <c r="J139" s="218"/>
      <c r="K139" s="218"/>
    </row>
    <row r="140" spans="2:11" x14ac:dyDescent="0.2">
      <c r="B140" s="185"/>
      <c r="C140" s="185"/>
      <c r="D140" s="185"/>
      <c r="E140" s="185"/>
      <c r="F140" s="185"/>
      <c r="G140" s="185"/>
      <c r="H140" s="185"/>
      <c r="I140" s="218"/>
      <c r="J140" s="218"/>
      <c r="K140" s="218"/>
    </row>
    <row r="141" spans="2:11" x14ac:dyDescent="0.2">
      <c r="B141" s="185"/>
      <c r="C141" s="185"/>
      <c r="D141" s="185"/>
      <c r="E141" s="185"/>
      <c r="F141" s="185"/>
      <c r="G141" s="185"/>
      <c r="H141" s="185"/>
      <c r="I141" s="218"/>
      <c r="J141" s="218"/>
      <c r="K141" s="218"/>
    </row>
    <row r="142" spans="2:11" x14ac:dyDescent="0.2">
      <c r="B142" s="185"/>
      <c r="C142" s="185"/>
      <c r="D142" s="185"/>
      <c r="E142" s="185"/>
      <c r="F142" s="185"/>
      <c r="G142" s="185"/>
      <c r="H142" s="185"/>
      <c r="I142" s="218"/>
      <c r="J142" s="218"/>
      <c r="K142" s="218"/>
    </row>
    <row r="143" spans="2:11" x14ac:dyDescent="0.2">
      <c r="B143" s="185"/>
      <c r="C143" s="185"/>
      <c r="D143" s="185"/>
      <c r="E143" s="185"/>
      <c r="F143" s="185"/>
      <c r="G143" s="185"/>
      <c r="H143" s="185"/>
      <c r="I143" s="218"/>
      <c r="J143" s="218"/>
      <c r="K143" s="218"/>
    </row>
    <row r="144" spans="2:11" x14ac:dyDescent="0.2">
      <c r="B144" s="185"/>
      <c r="C144" s="185"/>
      <c r="D144" s="185"/>
      <c r="E144" s="185"/>
      <c r="F144" s="185"/>
      <c r="G144" s="185"/>
      <c r="H144" s="185"/>
      <c r="I144" s="218"/>
      <c r="J144" s="218"/>
      <c r="K144" s="218"/>
    </row>
    <row r="145" spans="2:11" x14ac:dyDescent="0.2">
      <c r="B145" s="185"/>
      <c r="C145" s="185"/>
      <c r="D145" s="185"/>
      <c r="E145" s="185"/>
      <c r="F145" s="185"/>
      <c r="G145" s="185"/>
      <c r="H145" s="185"/>
      <c r="I145" s="218"/>
      <c r="J145" s="218"/>
      <c r="K145" s="218"/>
    </row>
    <row r="146" spans="2:11" x14ac:dyDescent="0.2">
      <c r="B146" s="185"/>
      <c r="C146" s="185"/>
      <c r="D146" s="185"/>
      <c r="E146" s="185"/>
      <c r="F146" s="185"/>
      <c r="G146" s="185"/>
      <c r="H146" s="185"/>
      <c r="I146" s="218"/>
      <c r="J146" s="218"/>
      <c r="K146" s="218"/>
    </row>
    <row r="147" spans="2:11" x14ac:dyDescent="0.2">
      <c r="B147" s="185"/>
      <c r="C147" s="185"/>
      <c r="D147" s="185"/>
      <c r="E147" s="185"/>
      <c r="F147" s="185"/>
      <c r="G147" s="185"/>
      <c r="H147" s="185"/>
      <c r="I147" s="218"/>
      <c r="J147" s="218"/>
      <c r="K147" s="218"/>
    </row>
    <row r="148" spans="2:11" x14ac:dyDescent="0.2">
      <c r="B148" s="185"/>
      <c r="C148" s="185"/>
      <c r="D148" s="185"/>
      <c r="E148" s="185"/>
      <c r="F148" s="185"/>
      <c r="G148" s="185"/>
      <c r="H148" s="185"/>
      <c r="I148" s="218"/>
      <c r="J148" s="218"/>
      <c r="K148" s="218"/>
    </row>
    <row r="149" spans="2:11" x14ac:dyDescent="0.2">
      <c r="B149" s="185"/>
      <c r="C149" s="185"/>
      <c r="D149" s="185"/>
      <c r="E149" s="185"/>
      <c r="F149" s="185"/>
      <c r="G149" s="185"/>
      <c r="H149" s="185"/>
      <c r="I149" s="218"/>
      <c r="J149" s="218"/>
      <c r="K149" s="218"/>
    </row>
    <row r="150" spans="2:11" x14ac:dyDescent="0.2">
      <c r="B150" s="185"/>
      <c r="C150" s="185"/>
      <c r="D150" s="185"/>
      <c r="E150" s="185"/>
      <c r="F150" s="185"/>
      <c r="G150" s="185"/>
      <c r="H150" s="185"/>
      <c r="I150" s="218"/>
      <c r="J150" s="218"/>
      <c r="K150" s="218"/>
    </row>
    <row r="151" spans="2:11" x14ac:dyDescent="0.2">
      <c r="B151" s="185"/>
      <c r="C151" s="185"/>
      <c r="D151" s="185"/>
      <c r="E151" s="185"/>
      <c r="F151" s="185"/>
      <c r="G151" s="185"/>
      <c r="H151" s="185"/>
      <c r="I151" s="218"/>
      <c r="J151" s="218"/>
      <c r="K151" s="218"/>
    </row>
    <row r="152" spans="2:11" x14ac:dyDescent="0.2">
      <c r="B152" s="185"/>
      <c r="C152" s="185"/>
      <c r="D152" s="185"/>
      <c r="E152" s="185"/>
      <c r="F152" s="185"/>
      <c r="G152" s="185"/>
      <c r="H152" s="185"/>
      <c r="I152" s="218"/>
      <c r="J152" s="218"/>
      <c r="K152" s="218"/>
    </row>
    <row r="153" spans="2:11" x14ac:dyDescent="0.2">
      <c r="B153" s="185"/>
      <c r="C153" s="185"/>
      <c r="D153" s="185"/>
      <c r="E153" s="185"/>
      <c r="F153" s="185"/>
      <c r="G153" s="185"/>
      <c r="H153" s="185"/>
      <c r="I153" s="218"/>
      <c r="J153" s="218"/>
      <c r="K153" s="218"/>
    </row>
    <row r="154" spans="2:11" x14ac:dyDescent="0.2">
      <c r="B154" s="185"/>
      <c r="C154" s="185"/>
      <c r="D154" s="185"/>
      <c r="E154" s="185"/>
      <c r="F154" s="185"/>
      <c r="G154" s="185"/>
      <c r="H154" s="185"/>
      <c r="I154" s="218"/>
      <c r="J154" s="218"/>
      <c r="K154" s="218"/>
    </row>
    <row r="155" spans="2:11" x14ac:dyDescent="0.2">
      <c r="B155" s="185"/>
      <c r="C155" s="185"/>
      <c r="D155" s="185"/>
      <c r="E155" s="185"/>
      <c r="F155" s="185"/>
      <c r="G155" s="185"/>
      <c r="H155" s="185"/>
      <c r="I155" s="218"/>
      <c r="J155" s="218"/>
      <c r="K155" s="218"/>
    </row>
    <row r="156" spans="2:11" x14ac:dyDescent="0.2">
      <c r="B156" s="185"/>
      <c r="C156" s="185"/>
      <c r="D156" s="185"/>
      <c r="E156" s="185"/>
      <c r="F156" s="185"/>
      <c r="G156" s="185"/>
      <c r="H156" s="185"/>
      <c r="I156" s="218"/>
      <c r="J156" s="218"/>
      <c r="K156" s="218"/>
    </row>
    <row r="157" spans="2:11" x14ac:dyDescent="0.2">
      <c r="B157" s="185"/>
      <c r="C157" s="185"/>
      <c r="D157" s="185"/>
      <c r="E157" s="185"/>
      <c r="F157" s="185"/>
      <c r="G157" s="185"/>
      <c r="H157" s="185"/>
      <c r="I157" s="218"/>
      <c r="J157" s="218"/>
      <c r="K157" s="218"/>
    </row>
    <row r="158" spans="2:11" x14ac:dyDescent="0.2">
      <c r="B158" s="185"/>
      <c r="C158" s="185"/>
      <c r="D158" s="185"/>
      <c r="E158" s="185"/>
      <c r="F158" s="185"/>
      <c r="G158" s="185"/>
      <c r="H158" s="185"/>
      <c r="I158" s="218"/>
      <c r="J158" s="218"/>
      <c r="K158" s="218"/>
    </row>
    <row r="159" spans="2:11" x14ac:dyDescent="0.2">
      <c r="B159" s="185"/>
      <c r="C159" s="185"/>
      <c r="D159" s="185"/>
      <c r="E159" s="185"/>
      <c r="F159" s="185"/>
      <c r="G159" s="185"/>
      <c r="H159" s="185"/>
      <c r="I159" s="218"/>
      <c r="J159" s="218"/>
      <c r="K159" s="218"/>
    </row>
    <row r="160" spans="2:11" x14ac:dyDescent="0.2">
      <c r="B160" s="185"/>
      <c r="C160" s="185"/>
      <c r="D160" s="185"/>
      <c r="E160" s="185"/>
      <c r="F160" s="185"/>
      <c r="G160" s="185"/>
      <c r="H160" s="185"/>
      <c r="I160" s="218"/>
      <c r="J160" s="218"/>
      <c r="K160" s="218"/>
    </row>
    <row r="161" spans="2:11" x14ac:dyDescent="0.2">
      <c r="B161" s="185"/>
      <c r="C161" s="185"/>
      <c r="D161" s="185"/>
      <c r="E161" s="185"/>
      <c r="F161" s="185"/>
      <c r="G161" s="185"/>
      <c r="H161" s="185"/>
      <c r="I161" s="218"/>
      <c r="J161" s="218"/>
      <c r="K161" s="218"/>
    </row>
    <row r="162" spans="2:11" x14ac:dyDescent="0.2">
      <c r="B162" s="185"/>
      <c r="C162" s="185"/>
      <c r="D162" s="185"/>
      <c r="E162" s="185"/>
      <c r="F162" s="185"/>
      <c r="G162" s="185"/>
      <c r="H162" s="185"/>
      <c r="I162" s="218"/>
      <c r="J162" s="218"/>
      <c r="K162" s="218"/>
    </row>
    <row r="163" spans="2:11" x14ac:dyDescent="0.2">
      <c r="B163" s="185"/>
      <c r="C163" s="185"/>
      <c r="D163" s="185"/>
      <c r="E163" s="185"/>
      <c r="F163" s="185"/>
      <c r="G163" s="185"/>
      <c r="H163" s="185"/>
      <c r="I163" s="218"/>
      <c r="J163" s="218"/>
      <c r="K163" s="218"/>
    </row>
    <row r="164" spans="2:11" x14ac:dyDescent="0.2">
      <c r="B164" s="185"/>
      <c r="C164" s="185"/>
      <c r="D164" s="185"/>
      <c r="E164" s="185"/>
      <c r="F164" s="185"/>
      <c r="G164" s="185"/>
      <c r="H164" s="185"/>
      <c r="I164" s="218"/>
      <c r="J164" s="218"/>
      <c r="K164" s="218"/>
    </row>
    <row r="165" spans="2:11" x14ac:dyDescent="0.2">
      <c r="B165" s="185"/>
      <c r="C165" s="185"/>
      <c r="D165" s="185"/>
      <c r="E165" s="185"/>
      <c r="F165" s="185"/>
      <c r="G165" s="185"/>
      <c r="H165" s="185"/>
      <c r="I165" s="218"/>
      <c r="J165" s="218"/>
      <c r="K165" s="218"/>
    </row>
    <row r="166" spans="2:11" x14ac:dyDescent="0.2">
      <c r="B166" s="185"/>
      <c r="C166" s="185"/>
      <c r="D166" s="185"/>
      <c r="E166" s="185"/>
      <c r="F166" s="185"/>
      <c r="G166" s="185"/>
      <c r="H166" s="185"/>
      <c r="I166" s="218"/>
      <c r="J166" s="218"/>
      <c r="K166" s="218"/>
    </row>
    <row r="167" spans="2:11" x14ac:dyDescent="0.2">
      <c r="B167" s="185"/>
      <c r="C167" s="185"/>
      <c r="D167" s="185"/>
      <c r="E167" s="185"/>
      <c r="F167" s="185"/>
      <c r="G167" s="185"/>
      <c r="H167" s="185"/>
      <c r="I167" s="218"/>
      <c r="J167" s="218"/>
      <c r="K167" s="218"/>
    </row>
    <row r="168" spans="2:11" x14ac:dyDescent="0.2">
      <c r="B168" s="185"/>
      <c r="C168" s="185"/>
      <c r="D168" s="185"/>
      <c r="E168" s="185"/>
      <c r="F168" s="185"/>
      <c r="G168" s="185"/>
      <c r="H168" s="185"/>
      <c r="I168" s="218"/>
      <c r="J168" s="218"/>
      <c r="K168" s="218"/>
    </row>
    <row r="169" spans="2:11" x14ac:dyDescent="0.2">
      <c r="B169" s="185"/>
      <c r="C169" s="185"/>
      <c r="D169" s="185"/>
      <c r="E169" s="185"/>
      <c r="F169" s="185"/>
      <c r="G169" s="185"/>
      <c r="H169" s="185"/>
      <c r="I169" s="218"/>
      <c r="J169" s="218"/>
      <c r="K169" s="218"/>
    </row>
    <row r="170" spans="2:11" x14ac:dyDescent="0.2">
      <c r="B170" s="185"/>
      <c r="C170" s="185"/>
      <c r="D170" s="185"/>
      <c r="E170" s="185"/>
      <c r="F170" s="185"/>
      <c r="G170" s="185"/>
      <c r="H170" s="185"/>
      <c r="I170" s="218"/>
      <c r="J170" s="218"/>
      <c r="K170" s="218"/>
    </row>
    <row r="171" spans="2:11" x14ac:dyDescent="0.2">
      <c r="B171" s="185"/>
      <c r="C171" s="185"/>
      <c r="D171" s="185"/>
      <c r="E171" s="185"/>
      <c r="F171" s="185"/>
      <c r="G171" s="185"/>
      <c r="H171" s="185"/>
      <c r="I171" s="218"/>
      <c r="J171" s="218"/>
      <c r="K171" s="218"/>
    </row>
    <row r="172" spans="2:11" x14ac:dyDescent="0.2">
      <c r="B172" s="185"/>
      <c r="C172" s="185"/>
      <c r="D172" s="185"/>
      <c r="E172" s="185"/>
      <c r="F172" s="185"/>
      <c r="G172" s="185"/>
      <c r="H172" s="185"/>
      <c r="I172" s="218"/>
      <c r="J172" s="218"/>
      <c r="K172" s="218"/>
    </row>
    <row r="173" spans="2:11" x14ac:dyDescent="0.2">
      <c r="B173" s="185"/>
      <c r="C173" s="185"/>
      <c r="D173" s="185"/>
      <c r="E173" s="185"/>
      <c r="F173" s="185"/>
      <c r="G173" s="185"/>
      <c r="H173" s="185"/>
      <c r="I173" s="218"/>
      <c r="J173" s="218"/>
      <c r="K173" s="218"/>
    </row>
    <row r="174" spans="2:11" x14ac:dyDescent="0.2">
      <c r="B174" s="185"/>
      <c r="C174" s="185"/>
      <c r="D174" s="185"/>
      <c r="E174" s="185"/>
      <c r="F174" s="185"/>
      <c r="G174" s="185"/>
      <c r="H174" s="185"/>
      <c r="I174" s="218"/>
      <c r="J174" s="218"/>
      <c r="K174" s="218"/>
    </row>
    <row r="175" spans="2:11" x14ac:dyDescent="0.2">
      <c r="B175" s="185"/>
      <c r="C175" s="185"/>
      <c r="D175" s="185"/>
      <c r="E175" s="185"/>
      <c r="F175" s="185"/>
      <c r="G175" s="185"/>
      <c r="H175" s="185"/>
      <c r="I175" s="218"/>
      <c r="J175" s="218"/>
      <c r="K175" s="218"/>
    </row>
    <row r="176" spans="2:11" x14ac:dyDescent="0.2">
      <c r="B176" s="185"/>
      <c r="C176" s="185"/>
      <c r="D176" s="185"/>
      <c r="E176" s="185"/>
      <c r="F176" s="185"/>
      <c r="G176" s="185"/>
      <c r="H176" s="185"/>
      <c r="I176" s="218"/>
      <c r="J176" s="218"/>
      <c r="K176" s="218"/>
    </row>
    <row r="177" spans="2:11" x14ac:dyDescent="0.2">
      <c r="B177" s="185"/>
      <c r="C177" s="185"/>
      <c r="D177" s="185"/>
      <c r="E177" s="185"/>
      <c r="F177" s="185"/>
      <c r="G177" s="185"/>
      <c r="H177" s="185"/>
      <c r="I177" s="218"/>
      <c r="J177" s="218"/>
      <c r="K177" s="218"/>
    </row>
    <row r="178" spans="2:11" x14ac:dyDescent="0.2">
      <c r="B178" s="185"/>
      <c r="C178" s="185"/>
      <c r="D178" s="185"/>
      <c r="E178" s="185"/>
      <c r="F178" s="185"/>
      <c r="G178" s="185"/>
      <c r="H178" s="185"/>
      <c r="I178" s="218"/>
      <c r="J178" s="218"/>
      <c r="K178" s="218"/>
    </row>
    <row r="179" spans="2:11" x14ac:dyDescent="0.2">
      <c r="B179" s="185"/>
      <c r="C179" s="185"/>
      <c r="D179" s="185"/>
      <c r="E179" s="185"/>
      <c r="F179" s="185"/>
      <c r="G179" s="185"/>
      <c r="H179" s="185"/>
      <c r="I179" s="218"/>
      <c r="J179" s="218"/>
      <c r="K179" s="218"/>
    </row>
    <row r="180" spans="2:11" x14ac:dyDescent="0.2">
      <c r="B180" s="185"/>
      <c r="C180" s="185"/>
      <c r="D180" s="185"/>
      <c r="E180" s="185"/>
      <c r="F180" s="185"/>
      <c r="G180" s="185"/>
      <c r="H180" s="185"/>
      <c r="I180" s="218"/>
      <c r="J180" s="218"/>
      <c r="K180" s="218"/>
    </row>
  </sheetData>
  <mergeCells count="1">
    <mergeCell ref="A2:H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topLeftCell="A83" workbookViewId="0">
      <selection activeCell="A116" sqref="A116"/>
    </sheetView>
  </sheetViews>
  <sheetFormatPr defaultColWidth="9.140625" defaultRowHeight="12.75" outlineLevelRow="3" x14ac:dyDescent="0.2"/>
  <cols>
    <col min="1" max="1" width="81.42578125" style="221" customWidth="1"/>
    <col min="2" max="2" width="14.28515625" style="192" customWidth="1"/>
    <col min="3" max="3" width="15.42578125" style="192" customWidth="1"/>
    <col min="4" max="4" width="10.28515625" style="35" customWidth="1"/>
    <col min="5" max="16384" width="9.140625" style="221"/>
  </cols>
  <sheetData>
    <row r="2" spans="1:19" ht="18.75" x14ac:dyDescent="0.3">
      <c r="A2" s="4" t="s">
        <v>320</v>
      </c>
      <c r="B2" s="3"/>
      <c r="C2" s="3"/>
      <c r="D2" s="3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ht="18.75" x14ac:dyDescent="0.3">
      <c r="A3" s="1" t="s">
        <v>333</v>
      </c>
      <c r="B3" s="1"/>
      <c r="C3" s="1"/>
      <c r="D3" s="1"/>
    </row>
    <row r="4" spans="1:19" x14ac:dyDescent="0.2">
      <c r="B4" s="181"/>
      <c r="C4" s="181"/>
      <c r="D4" s="28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</row>
    <row r="5" spans="1:19" s="236" customFormat="1" x14ac:dyDescent="0.2">
      <c r="B5" s="223"/>
      <c r="C5" s="223"/>
      <c r="D5" s="236" t="s">
        <v>307</v>
      </c>
    </row>
    <row r="6" spans="1:19" s="37" customFormat="1" x14ac:dyDescent="0.2">
      <c r="A6" s="220"/>
      <c r="B6" s="151" t="s">
        <v>52</v>
      </c>
      <c r="C6" s="151" t="s">
        <v>69</v>
      </c>
      <c r="D6" s="101" t="s">
        <v>181</v>
      </c>
    </row>
    <row r="7" spans="1:19" s="143" customFormat="1" ht="15.75" x14ac:dyDescent="0.2">
      <c r="A7" s="133" t="s">
        <v>213</v>
      </c>
      <c r="B7" s="180">
        <f>B$65+B$8</f>
        <v>92.520304032730024</v>
      </c>
      <c r="C7" s="180">
        <f>C$65+C$8</f>
        <v>2514.3595384780501</v>
      </c>
      <c r="D7" s="158">
        <v>0.99999000000000005</v>
      </c>
    </row>
    <row r="8" spans="1:19" s="20" customFormat="1" ht="15" x14ac:dyDescent="0.2">
      <c r="A8" s="68" t="s">
        <v>322</v>
      </c>
      <c r="B8" s="213">
        <f>B$9+B$45</f>
        <v>38.182839519750011</v>
      </c>
      <c r="C8" s="213">
        <f>C$9+C$45</f>
        <v>1037.6683016340503</v>
      </c>
      <c r="D8" s="233">
        <f>D$9+D$45</f>
        <v>0.41268699999999997</v>
      </c>
    </row>
    <row r="9" spans="1:19" s="110" customFormat="1" ht="15" outlineLevel="1" x14ac:dyDescent="0.2">
      <c r="A9" s="243" t="s">
        <v>280</v>
      </c>
      <c r="B9" s="150">
        <f>B$10+B$43</f>
        <v>36.839111490220013</v>
      </c>
      <c r="C9" s="150">
        <f>C$10+C$43</f>
        <v>1001.1507455847603</v>
      </c>
      <c r="D9" s="96">
        <f>D$10+D$43</f>
        <v>0.39816499999999999</v>
      </c>
    </row>
    <row r="10" spans="1:19" s="69" customFormat="1" ht="14.25" outlineLevel="2" x14ac:dyDescent="0.2">
      <c r="A10" s="164" t="s">
        <v>216</v>
      </c>
      <c r="B10" s="103">
        <f>SUM(B$11:B$42)</f>
        <v>36.768547742530011</v>
      </c>
      <c r="C10" s="103">
        <f>SUM(C$11:C$42)</f>
        <v>999.23308400830035</v>
      </c>
      <c r="D10" s="71">
        <v>0.39740199999999998</v>
      </c>
    </row>
    <row r="11" spans="1:19" outlineLevel="3" x14ac:dyDescent="0.2">
      <c r="A11" s="80" t="s">
        <v>323</v>
      </c>
      <c r="B11" s="50">
        <v>2.64097448881</v>
      </c>
      <c r="C11" s="50">
        <v>71.771915000000007</v>
      </c>
      <c r="D11" s="123">
        <v>2.8545000000000001E-2</v>
      </c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</row>
    <row r="12" spans="1:19" outlineLevel="3" x14ac:dyDescent="0.2">
      <c r="A12" s="142" t="s">
        <v>218</v>
      </c>
      <c r="B12" s="120">
        <v>0.64515772937000004</v>
      </c>
      <c r="C12" s="120">
        <v>17.533000000000001</v>
      </c>
      <c r="D12" s="205">
        <v>6.973E-3</v>
      </c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</row>
    <row r="13" spans="1:19" outlineLevel="3" x14ac:dyDescent="0.2">
      <c r="A13" s="142" t="s">
        <v>219</v>
      </c>
      <c r="B13" s="120">
        <v>2.36228425997</v>
      </c>
      <c r="C13" s="120">
        <v>64.198145734400001</v>
      </c>
      <c r="D13" s="205">
        <v>2.5533E-2</v>
      </c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</row>
    <row r="14" spans="1:19" outlineLevel="3" x14ac:dyDescent="0.2">
      <c r="A14" s="142" t="s">
        <v>220</v>
      </c>
      <c r="B14" s="120">
        <v>1.3430820236900001</v>
      </c>
      <c r="C14" s="120">
        <v>36.5</v>
      </c>
      <c r="D14" s="205">
        <v>1.4517E-2</v>
      </c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</row>
    <row r="15" spans="1:19" outlineLevel="3" x14ac:dyDescent="0.2">
      <c r="A15" s="142" t="s">
        <v>221</v>
      </c>
      <c r="B15" s="120">
        <v>1.0560672718599999</v>
      </c>
      <c r="C15" s="120">
        <v>28.700001</v>
      </c>
      <c r="D15" s="205">
        <v>1.1414000000000001E-2</v>
      </c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</row>
    <row r="16" spans="1:19" outlineLevel="3" x14ac:dyDescent="0.2">
      <c r="A16" s="142" t="s">
        <v>222</v>
      </c>
      <c r="B16" s="120">
        <v>1.72576840852</v>
      </c>
      <c r="C16" s="120">
        <v>46.9</v>
      </c>
      <c r="D16" s="205">
        <v>1.8652999999999999E-2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</row>
    <row r="17" spans="1:17" outlineLevel="3" x14ac:dyDescent="0.2">
      <c r="A17" s="142" t="s">
        <v>223</v>
      </c>
      <c r="B17" s="120">
        <v>3.7561646361199998</v>
      </c>
      <c r="C17" s="120">
        <v>102.07865700000001</v>
      </c>
      <c r="D17" s="205">
        <v>4.0598000000000002E-2</v>
      </c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</row>
    <row r="18" spans="1:17" outlineLevel="3" x14ac:dyDescent="0.2">
      <c r="A18" s="142" t="s">
        <v>224</v>
      </c>
      <c r="B18" s="120">
        <v>0.44515787654</v>
      </c>
      <c r="C18" s="120">
        <v>12.097744</v>
      </c>
      <c r="D18" s="205">
        <v>4.8110000000000002E-3</v>
      </c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</row>
    <row r="19" spans="1:17" outlineLevel="3" x14ac:dyDescent="0.2">
      <c r="A19" s="142" t="s">
        <v>225</v>
      </c>
      <c r="B19" s="120">
        <v>0.44515787654</v>
      </c>
      <c r="C19" s="120">
        <v>12.097744</v>
      </c>
      <c r="D19" s="205">
        <v>4.8110000000000002E-3</v>
      </c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</row>
    <row r="20" spans="1:17" outlineLevel="3" x14ac:dyDescent="0.2">
      <c r="A20" s="142" t="s">
        <v>226</v>
      </c>
      <c r="B20" s="120">
        <v>2.79881416504</v>
      </c>
      <c r="C20" s="120">
        <v>76.061413393699993</v>
      </c>
      <c r="D20" s="205">
        <v>3.0251E-2</v>
      </c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</row>
    <row r="21" spans="1:17" outlineLevel="3" x14ac:dyDescent="0.2">
      <c r="A21" s="142" t="s">
        <v>324</v>
      </c>
      <c r="B21" s="120">
        <v>0.44515787654</v>
      </c>
      <c r="C21" s="120">
        <v>12.097744</v>
      </c>
      <c r="D21" s="205">
        <v>4.8110000000000002E-3</v>
      </c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</row>
    <row r="22" spans="1:17" outlineLevel="3" x14ac:dyDescent="0.2">
      <c r="A22" s="142" t="s">
        <v>228</v>
      </c>
      <c r="B22" s="120">
        <v>0.44515787654</v>
      </c>
      <c r="C22" s="120">
        <v>12.097744</v>
      </c>
      <c r="D22" s="205">
        <v>4.8110000000000002E-3</v>
      </c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</row>
    <row r="23" spans="1:17" outlineLevel="3" x14ac:dyDescent="0.2">
      <c r="A23" s="142" t="s">
        <v>334</v>
      </c>
      <c r="B23" s="120">
        <v>3.37645162359</v>
      </c>
      <c r="C23" s="120">
        <v>91.759462257400003</v>
      </c>
      <c r="D23" s="205">
        <v>3.6493999999999999E-2</v>
      </c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</row>
    <row r="24" spans="1:17" outlineLevel="3" x14ac:dyDescent="0.2">
      <c r="A24" s="142" t="s">
        <v>230</v>
      </c>
      <c r="B24" s="120">
        <v>0.44515787654</v>
      </c>
      <c r="C24" s="120">
        <v>12.097744</v>
      </c>
      <c r="D24" s="205">
        <v>4.8110000000000002E-3</v>
      </c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</row>
    <row r="25" spans="1:17" outlineLevel="3" x14ac:dyDescent="0.2">
      <c r="A25" s="142" t="s">
        <v>231</v>
      </c>
      <c r="B25" s="120">
        <v>0.44515787654</v>
      </c>
      <c r="C25" s="120">
        <v>12.097744</v>
      </c>
      <c r="D25" s="205">
        <v>4.8110000000000002E-3</v>
      </c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</row>
    <row r="26" spans="1:17" outlineLevel="3" x14ac:dyDescent="0.2">
      <c r="A26" s="142" t="s">
        <v>232</v>
      </c>
      <c r="B26" s="120">
        <v>0.44515787654</v>
      </c>
      <c r="C26" s="120">
        <v>12.097744</v>
      </c>
      <c r="D26" s="205">
        <v>4.8110000000000002E-3</v>
      </c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</row>
    <row r="27" spans="1:17" outlineLevel="3" x14ac:dyDescent="0.2">
      <c r="A27" s="142" t="s">
        <v>233</v>
      </c>
      <c r="B27" s="120">
        <v>0.44515787654</v>
      </c>
      <c r="C27" s="120">
        <v>12.097744</v>
      </c>
      <c r="D27" s="205">
        <v>4.8110000000000002E-3</v>
      </c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</row>
    <row r="28" spans="1:17" outlineLevel="3" x14ac:dyDescent="0.2">
      <c r="A28" s="142" t="s">
        <v>234</v>
      </c>
      <c r="B28" s="120">
        <v>0.44515787654</v>
      </c>
      <c r="C28" s="120">
        <v>12.097744</v>
      </c>
      <c r="D28" s="205">
        <v>4.8110000000000002E-3</v>
      </c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</row>
    <row r="29" spans="1:17" outlineLevel="3" x14ac:dyDescent="0.2">
      <c r="A29" s="142" t="s">
        <v>335</v>
      </c>
      <c r="B29" s="120">
        <v>0.44515787654</v>
      </c>
      <c r="C29" s="120">
        <v>12.097744</v>
      </c>
      <c r="D29" s="205">
        <v>4.8110000000000002E-3</v>
      </c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</row>
    <row r="30" spans="1:17" outlineLevel="3" x14ac:dyDescent="0.2">
      <c r="A30" s="142" t="s">
        <v>336</v>
      </c>
      <c r="B30" s="120">
        <v>0.44515787654</v>
      </c>
      <c r="C30" s="120">
        <v>12.097744</v>
      </c>
      <c r="D30" s="205">
        <v>4.8110000000000002E-3</v>
      </c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</row>
    <row r="31" spans="1:17" outlineLevel="3" x14ac:dyDescent="0.2">
      <c r="A31" s="142" t="s">
        <v>237</v>
      </c>
      <c r="B31" s="120">
        <v>0.44515787654</v>
      </c>
      <c r="C31" s="120">
        <v>12.097744</v>
      </c>
      <c r="D31" s="205">
        <v>4.8110000000000002E-3</v>
      </c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</row>
    <row r="32" spans="1:17" outlineLevel="3" x14ac:dyDescent="0.2">
      <c r="A32" s="142" t="s">
        <v>337</v>
      </c>
      <c r="B32" s="120">
        <v>0.44515787654</v>
      </c>
      <c r="C32" s="120">
        <v>12.097744</v>
      </c>
      <c r="D32" s="205">
        <v>4.8110000000000002E-3</v>
      </c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</row>
    <row r="33" spans="1:17" outlineLevel="3" x14ac:dyDescent="0.2">
      <c r="A33" s="142" t="s">
        <v>338</v>
      </c>
      <c r="B33" s="120">
        <v>0.44515787654</v>
      </c>
      <c r="C33" s="120">
        <v>12.097744</v>
      </c>
      <c r="D33" s="205">
        <v>4.8110000000000002E-3</v>
      </c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</row>
    <row r="34" spans="1:17" outlineLevel="3" x14ac:dyDescent="0.2">
      <c r="A34" s="142" t="s">
        <v>339</v>
      </c>
      <c r="B34" s="120">
        <v>3.0097196683499998</v>
      </c>
      <c r="C34" s="120">
        <v>81.793044622799997</v>
      </c>
      <c r="D34" s="205">
        <v>3.2530000000000003E-2</v>
      </c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</row>
    <row r="35" spans="1:17" outlineLevel="3" x14ac:dyDescent="0.2">
      <c r="A35" s="142" t="s">
        <v>327</v>
      </c>
      <c r="B35" s="120">
        <v>0.44515813410999999</v>
      </c>
      <c r="C35" s="120">
        <v>12.097751000000001</v>
      </c>
      <c r="D35" s="205">
        <v>4.8110000000000002E-3</v>
      </c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</row>
    <row r="36" spans="1:17" outlineLevel="3" x14ac:dyDescent="0.2">
      <c r="A36" s="142" t="s">
        <v>340</v>
      </c>
      <c r="B36" s="120">
        <v>1.51791660382</v>
      </c>
      <c r="C36" s="120">
        <v>41.251356999999999</v>
      </c>
      <c r="D36" s="205">
        <v>1.6406E-2</v>
      </c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</row>
    <row r="37" spans="1:17" outlineLevel="3" x14ac:dyDescent="0.2">
      <c r="A37" s="142" t="s">
        <v>328</v>
      </c>
      <c r="B37" s="120">
        <v>2.0220714004699998</v>
      </c>
      <c r="C37" s="120">
        <v>54.952418999999999</v>
      </c>
      <c r="D37" s="205">
        <v>2.1854999999999999E-2</v>
      </c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</row>
    <row r="38" spans="1:17" outlineLevel="3" x14ac:dyDescent="0.2">
      <c r="A38" s="142" t="s">
        <v>341</v>
      </c>
      <c r="B38" s="120">
        <v>1.51162619635</v>
      </c>
      <c r="C38" s="120">
        <v>41.080407000000001</v>
      </c>
      <c r="D38" s="205">
        <v>1.6337999999999998E-2</v>
      </c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</row>
    <row r="39" spans="1:17" outlineLevel="3" x14ac:dyDescent="0.2">
      <c r="A39" s="142" t="s">
        <v>342</v>
      </c>
      <c r="B39" s="120">
        <v>0.75026317048000002</v>
      </c>
      <c r="C39" s="120">
        <v>20.389377</v>
      </c>
      <c r="D39" s="205">
        <v>8.1089999999999999E-3</v>
      </c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</row>
    <row r="40" spans="1:17" outlineLevel="3" x14ac:dyDescent="0.2">
      <c r="A40" s="142" t="s">
        <v>343</v>
      </c>
      <c r="B40" s="120">
        <v>0.64394343601000004</v>
      </c>
      <c r="C40" s="120">
        <v>17.5</v>
      </c>
      <c r="D40" s="205">
        <v>6.96E-3</v>
      </c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</row>
    <row r="41" spans="1:17" outlineLevel="3" x14ac:dyDescent="0.2">
      <c r="A41" s="142" t="s">
        <v>249</v>
      </c>
      <c r="B41" s="120">
        <v>0.26853243450999997</v>
      </c>
      <c r="C41" s="120">
        <v>7.2977179999999997</v>
      </c>
      <c r="D41" s="205">
        <v>2.9020000000000001E-3</v>
      </c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</row>
    <row r="42" spans="1:17" outlineLevel="3" x14ac:dyDescent="0.2">
      <c r="A42" s="142" t="s">
        <v>250</v>
      </c>
      <c r="B42" s="120">
        <v>0.66234181989999996</v>
      </c>
      <c r="C42" s="120">
        <v>18</v>
      </c>
      <c r="D42" s="205">
        <v>7.1590000000000004E-3</v>
      </c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1:17" ht="14.25" outlineLevel="2" x14ac:dyDescent="0.25">
      <c r="A43" s="122" t="s">
        <v>251</v>
      </c>
      <c r="B43" s="62">
        <f>SUM(B$44:B$44)</f>
        <v>7.0563747689999998E-2</v>
      </c>
      <c r="C43" s="62">
        <f>SUM(C$44:C$44)</f>
        <v>1.91766157646</v>
      </c>
      <c r="D43" s="144">
        <v>7.6300000000000001E-4</v>
      </c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</row>
    <row r="44" spans="1:17" outlineLevel="3" x14ac:dyDescent="0.2">
      <c r="A44" s="142" t="s">
        <v>329</v>
      </c>
      <c r="B44" s="120">
        <v>7.0563747689999998E-2</v>
      </c>
      <c r="C44" s="120">
        <v>1.91766157646</v>
      </c>
      <c r="D44" s="205">
        <v>7.6300000000000001E-4</v>
      </c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</row>
    <row r="45" spans="1:17" ht="15" outlineLevel="1" x14ac:dyDescent="0.25">
      <c r="A45" s="203" t="s">
        <v>313</v>
      </c>
      <c r="B45" s="88">
        <f>B$46+B$52+B$63</f>
        <v>1.3437280295299998</v>
      </c>
      <c r="C45" s="88">
        <f>C$46+C$52+C$63</f>
        <v>36.51755604929</v>
      </c>
      <c r="D45" s="171">
        <f>D$46+D$52+D$63</f>
        <v>1.4522E-2</v>
      </c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</row>
    <row r="46" spans="1:17" ht="14.25" outlineLevel="2" x14ac:dyDescent="0.25">
      <c r="A46" s="122" t="s">
        <v>281</v>
      </c>
      <c r="B46" s="62">
        <f>SUM(B$47:B$51)</f>
        <v>0.62291101435999996</v>
      </c>
      <c r="C46" s="62">
        <f>SUM(C$47:C$51)</f>
        <v>16.928416599999998</v>
      </c>
      <c r="D46" s="144">
        <v>6.7320000000000001E-3</v>
      </c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</row>
    <row r="47" spans="1:17" outlineLevel="3" x14ac:dyDescent="0.2">
      <c r="A47" s="262" t="s">
        <v>282</v>
      </c>
      <c r="B47" s="120">
        <v>4.2683999999999998E-7</v>
      </c>
      <c r="C47" s="120">
        <v>1.1600000000000001E-5</v>
      </c>
      <c r="D47" s="205">
        <v>0</v>
      </c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</row>
    <row r="48" spans="1:17" outlineLevel="3" x14ac:dyDescent="0.2">
      <c r="A48" s="263" t="s">
        <v>283</v>
      </c>
      <c r="B48" s="120">
        <v>0.12786876799999999</v>
      </c>
      <c r="C48" s="120">
        <v>3.4750000000000001</v>
      </c>
      <c r="D48" s="205">
        <v>1.382E-3</v>
      </c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</row>
    <row r="49" spans="1:17" outlineLevel="3" x14ac:dyDescent="0.2">
      <c r="A49" s="263" t="s">
        <v>285</v>
      </c>
      <c r="B49" s="120">
        <v>0.31575306424999999</v>
      </c>
      <c r="C49" s="120">
        <v>8.5809999999999995</v>
      </c>
      <c r="D49" s="205">
        <v>3.4129999999999998E-3</v>
      </c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</row>
    <row r="50" spans="1:17" outlineLevel="3" x14ac:dyDescent="0.2">
      <c r="A50" s="263" t="s">
        <v>286</v>
      </c>
      <c r="B50" s="120">
        <v>0.10569521973</v>
      </c>
      <c r="C50" s="120">
        <v>2.8724050000000001</v>
      </c>
      <c r="D50" s="205">
        <v>1.142E-3</v>
      </c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</row>
    <row r="51" spans="1:17" outlineLevel="3" x14ac:dyDescent="0.2">
      <c r="A51" s="263" t="s">
        <v>287</v>
      </c>
      <c r="B51" s="120">
        <v>7.3593535540000005E-2</v>
      </c>
      <c r="C51" s="120">
        <v>2</v>
      </c>
      <c r="D51" s="205">
        <v>7.9500000000000003E-4</v>
      </c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</row>
    <row r="52" spans="1:17" ht="14.25" outlineLevel="2" x14ac:dyDescent="0.25">
      <c r="A52" s="122" t="s">
        <v>251</v>
      </c>
      <c r="B52" s="62">
        <f>SUM(B$53:B$62)</f>
        <v>0.72078188714000002</v>
      </c>
      <c r="C52" s="62">
        <f>SUM(C$53:C$62)</f>
        <v>19.588184799290005</v>
      </c>
      <c r="D52" s="144">
        <v>7.79E-3</v>
      </c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</row>
    <row r="53" spans="1:17" outlineLevel="3" x14ac:dyDescent="0.2">
      <c r="A53" s="142" t="s">
        <v>288</v>
      </c>
      <c r="B53" s="120">
        <v>1.4609012459999999E-2</v>
      </c>
      <c r="C53" s="120">
        <v>0.39701890519999999</v>
      </c>
      <c r="D53" s="205">
        <v>1.5799999999999999E-4</v>
      </c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</row>
    <row r="54" spans="1:17" outlineLevel="3" x14ac:dyDescent="0.2">
      <c r="A54" s="142" t="s">
        <v>289</v>
      </c>
      <c r="B54" s="120">
        <v>1.04870788E-3</v>
      </c>
      <c r="C54" s="120">
        <v>2.8500000000000001E-2</v>
      </c>
      <c r="D54" s="205">
        <v>1.1E-5</v>
      </c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</row>
    <row r="55" spans="1:17" outlineLevel="3" x14ac:dyDescent="0.2">
      <c r="A55" s="142" t="s">
        <v>290</v>
      </c>
      <c r="B55" s="120">
        <v>2.0137583100000001E-3</v>
      </c>
      <c r="C55" s="120">
        <v>5.4726499999999997E-2</v>
      </c>
      <c r="D55" s="205">
        <v>2.1999999999999999E-5</v>
      </c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</row>
    <row r="56" spans="1:17" outlineLevel="3" x14ac:dyDescent="0.2">
      <c r="A56" s="142" t="s">
        <v>291</v>
      </c>
      <c r="B56" s="120">
        <v>1.4718707100000001E-3</v>
      </c>
      <c r="C56" s="120">
        <v>0.04</v>
      </c>
      <c r="D56" s="205">
        <v>1.5999999999999999E-5</v>
      </c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</row>
    <row r="57" spans="1:17" outlineLevel="3" x14ac:dyDescent="0.2">
      <c r="A57" s="142" t="s">
        <v>292</v>
      </c>
      <c r="B57" s="120">
        <v>0.22683112438</v>
      </c>
      <c r="C57" s="120">
        <v>6.1644306853000002</v>
      </c>
      <c r="D57" s="205">
        <v>2.4520000000000002E-3</v>
      </c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</row>
    <row r="58" spans="1:17" outlineLevel="3" x14ac:dyDescent="0.2">
      <c r="A58" s="142" t="s">
        <v>293</v>
      </c>
      <c r="B58" s="120">
        <v>0.37900570477000001</v>
      </c>
      <c r="C58" s="120">
        <v>10.29997273439</v>
      </c>
      <c r="D58" s="205">
        <v>4.0959999999999998E-3</v>
      </c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</row>
    <row r="59" spans="1:17" outlineLevel="3" x14ac:dyDescent="0.2">
      <c r="A59" s="142" t="s">
        <v>294</v>
      </c>
      <c r="B59" s="120">
        <v>2.7838042700000002E-3</v>
      </c>
      <c r="C59" s="120">
        <v>7.5653499999999999E-2</v>
      </c>
      <c r="D59" s="205">
        <v>3.0000000000000001E-5</v>
      </c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</row>
    <row r="60" spans="1:17" outlineLevel="3" x14ac:dyDescent="0.2">
      <c r="A60" s="142" t="s">
        <v>295</v>
      </c>
      <c r="B60" s="120">
        <v>1.4148357200000001E-3</v>
      </c>
      <c r="C60" s="120">
        <v>3.8449999999999998E-2</v>
      </c>
      <c r="D60" s="205">
        <v>1.5E-5</v>
      </c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</row>
    <row r="61" spans="1:17" outlineLevel="3" x14ac:dyDescent="0.2">
      <c r="A61" s="142" t="s">
        <v>296</v>
      </c>
      <c r="B61" s="120">
        <v>8.9842881279999995E-2</v>
      </c>
      <c r="C61" s="120">
        <v>2.4415970947000001</v>
      </c>
      <c r="D61" s="205">
        <v>9.7099999999999997E-4</v>
      </c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</row>
    <row r="62" spans="1:17" outlineLevel="3" x14ac:dyDescent="0.2">
      <c r="A62" s="142" t="s">
        <v>297</v>
      </c>
      <c r="B62" s="120">
        <v>1.7601873599999999E-3</v>
      </c>
      <c r="C62" s="120">
        <v>4.78353797E-2</v>
      </c>
      <c r="D62" s="205">
        <v>1.9000000000000001E-5</v>
      </c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</row>
    <row r="63" spans="1:17" ht="14.25" outlineLevel="2" x14ac:dyDescent="0.25">
      <c r="A63" s="122" t="s">
        <v>298</v>
      </c>
      <c r="B63" s="62">
        <f>SUM(B$64:B$64)</f>
        <v>3.5128030000000002E-5</v>
      </c>
      <c r="C63" s="62">
        <f>SUM(C$64:C$64)</f>
        <v>9.5465000000000003E-4</v>
      </c>
      <c r="D63" s="144">
        <v>0</v>
      </c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</row>
    <row r="64" spans="1:17" outlineLevel="3" x14ac:dyDescent="0.2">
      <c r="A64" s="142" t="s">
        <v>299</v>
      </c>
      <c r="B64" s="120">
        <v>3.5128030000000002E-5</v>
      </c>
      <c r="C64" s="120">
        <v>9.5465000000000003E-4</v>
      </c>
      <c r="D64" s="205">
        <v>0</v>
      </c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</row>
    <row r="65" spans="1:17" ht="15" x14ac:dyDescent="0.25">
      <c r="A65" s="106" t="s">
        <v>344</v>
      </c>
      <c r="B65" s="222">
        <f>B$66+B$98</f>
        <v>54.337464512980006</v>
      </c>
      <c r="C65" s="222">
        <f>C$66+C$98</f>
        <v>1476.6912368440001</v>
      </c>
      <c r="D65" s="63">
        <f>D$66+D$98</f>
        <v>0.58730299999999991</v>
      </c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</row>
    <row r="66" spans="1:17" ht="15" outlineLevel="1" x14ac:dyDescent="0.25">
      <c r="A66" s="203" t="s">
        <v>214</v>
      </c>
      <c r="B66" s="88">
        <f>B$67+B$75+B$82+B$87+B$96</f>
        <v>45.026949689670005</v>
      </c>
      <c r="C66" s="88">
        <f>C$67+C$75+C$82+C$87+C$96</f>
        <v>1223.66589285135</v>
      </c>
      <c r="D66" s="171">
        <f>D$67+D$75+D$82+D$87+D$96</f>
        <v>0.48667099999999996</v>
      </c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</row>
    <row r="67" spans="1:17" ht="14.25" outlineLevel="2" x14ac:dyDescent="0.25">
      <c r="A67" s="122" t="s">
        <v>345</v>
      </c>
      <c r="B67" s="62">
        <f>SUM(B$68:B$74)</f>
        <v>15.5350615327</v>
      </c>
      <c r="C67" s="62">
        <f>SUM(C$68:C$74)</f>
        <v>422.18549273073</v>
      </c>
      <c r="D67" s="144">
        <v>0.16791</v>
      </c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</row>
    <row r="68" spans="1:17" outlineLevel="3" x14ac:dyDescent="0.2">
      <c r="A68" s="142" t="s">
        <v>98</v>
      </c>
      <c r="B68" s="120">
        <v>1.18860183E-3</v>
      </c>
      <c r="C68" s="120">
        <v>3.2301799999999999E-2</v>
      </c>
      <c r="D68" s="205">
        <v>1.2999999999999999E-5</v>
      </c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</row>
    <row r="69" spans="1:17" outlineLevel="3" x14ac:dyDescent="0.2">
      <c r="A69" s="142" t="s">
        <v>255</v>
      </c>
      <c r="B69" s="120">
        <v>4.5285729845500002</v>
      </c>
      <c r="C69" s="120">
        <v>123.069858</v>
      </c>
      <c r="D69" s="205">
        <v>4.8946999999999997E-2</v>
      </c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</row>
    <row r="70" spans="1:17" outlineLevel="3" x14ac:dyDescent="0.2">
      <c r="A70" s="142" t="s">
        <v>256</v>
      </c>
      <c r="B70" s="120">
        <v>0.42122449773999998</v>
      </c>
      <c r="C70" s="120">
        <v>11.44732331769</v>
      </c>
      <c r="D70" s="205">
        <v>4.5529999999999998E-3</v>
      </c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</row>
    <row r="71" spans="1:17" outlineLevel="3" x14ac:dyDescent="0.2">
      <c r="A71" s="142" t="s">
        <v>257</v>
      </c>
      <c r="B71" s="120">
        <v>0.9169535835</v>
      </c>
      <c r="C71" s="120">
        <v>24.919405671020002</v>
      </c>
      <c r="D71" s="205">
        <v>9.9109999999999997E-3</v>
      </c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</row>
    <row r="72" spans="1:17" outlineLevel="3" x14ac:dyDescent="0.2">
      <c r="A72" s="142" t="s">
        <v>258</v>
      </c>
      <c r="B72" s="120">
        <v>5.6642138152000001</v>
      </c>
      <c r="C72" s="120">
        <v>153.93237390601999</v>
      </c>
      <c r="D72" s="205">
        <v>6.1220999999999998E-2</v>
      </c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</row>
    <row r="73" spans="1:17" outlineLevel="3" x14ac:dyDescent="0.2">
      <c r="A73" s="142" t="s">
        <v>259</v>
      </c>
      <c r="B73" s="120">
        <v>3.96059839116</v>
      </c>
      <c r="C73" s="120">
        <v>107.63441005772999</v>
      </c>
      <c r="D73" s="205">
        <v>4.2807999999999999E-2</v>
      </c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</row>
    <row r="74" spans="1:17" outlineLevel="3" x14ac:dyDescent="0.2">
      <c r="A74" s="142" t="s">
        <v>260</v>
      </c>
      <c r="B74" s="120">
        <v>4.2309658719999997E-2</v>
      </c>
      <c r="C74" s="120">
        <v>1.14981997827</v>
      </c>
      <c r="D74" s="205">
        <v>4.57E-4</v>
      </c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</row>
    <row r="75" spans="1:17" ht="14.25" outlineLevel="2" x14ac:dyDescent="0.25">
      <c r="A75" s="122" t="s">
        <v>261</v>
      </c>
      <c r="B75" s="62">
        <f>SUM(B$76:B$81)</f>
        <v>1.4997298907900001</v>
      </c>
      <c r="C75" s="62">
        <f>SUM(C$76:C$81)</f>
        <v>40.757109431290004</v>
      </c>
      <c r="D75" s="144">
        <v>1.6209999999999999E-2</v>
      </c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</row>
    <row r="76" spans="1:17" outlineLevel="3" x14ac:dyDescent="0.2">
      <c r="A76" s="142" t="s">
        <v>262</v>
      </c>
      <c r="B76" s="120">
        <v>0.31058488485000002</v>
      </c>
      <c r="C76" s="120">
        <v>8.4405480064400003</v>
      </c>
      <c r="D76" s="205">
        <v>3.3570000000000002E-3</v>
      </c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</row>
    <row r="77" spans="1:17" outlineLevel="3" x14ac:dyDescent="0.2">
      <c r="A77" s="142" t="s">
        <v>263</v>
      </c>
      <c r="B77" s="120">
        <v>1.6758580070000001E-2</v>
      </c>
      <c r="C77" s="120">
        <v>0.45543619950999997</v>
      </c>
      <c r="D77" s="205">
        <v>1.8100000000000001E-4</v>
      </c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</row>
    <row r="78" spans="1:17" outlineLevel="3" x14ac:dyDescent="0.2">
      <c r="A78" s="142" t="s">
        <v>264</v>
      </c>
      <c r="B78" s="120">
        <v>0.60585586000000002</v>
      </c>
      <c r="C78" s="120">
        <v>16.46492060812</v>
      </c>
      <c r="D78" s="205">
        <v>6.548E-3</v>
      </c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</row>
    <row r="79" spans="1:17" outlineLevel="3" x14ac:dyDescent="0.2">
      <c r="A79" s="142" t="s">
        <v>265</v>
      </c>
      <c r="B79" s="120">
        <v>1.8974616299999999E-3</v>
      </c>
      <c r="C79" s="120">
        <v>5.1565986500000001E-2</v>
      </c>
      <c r="D79" s="205">
        <v>2.0999999999999999E-5</v>
      </c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</row>
    <row r="80" spans="1:17" outlineLevel="3" x14ac:dyDescent="0.2">
      <c r="A80" s="142" t="s">
        <v>266</v>
      </c>
      <c r="B80" s="120">
        <v>2.7739641240000001E-2</v>
      </c>
      <c r="C80" s="120">
        <v>0.75386081224000001</v>
      </c>
      <c r="D80" s="205">
        <v>2.9999999999999997E-4</v>
      </c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</row>
    <row r="81" spans="1:17" outlineLevel="3" x14ac:dyDescent="0.2">
      <c r="A81" s="142" t="s">
        <v>267</v>
      </c>
      <c r="B81" s="120">
        <v>0.53689346299999996</v>
      </c>
      <c r="C81" s="120">
        <v>14.590777818479999</v>
      </c>
      <c r="D81" s="205">
        <v>5.803E-3</v>
      </c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</row>
    <row r="82" spans="1:17" ht="14.25" outlineLevel="2" x14ac:dyDescent="0.25">
      <c r="A82" s="122" t="s">
        <v>268</v>
      </c>
      <c r="B82" s="62">
        <f>SUM(B$83:B$86)</f>
        <v>1.7303799010300001</v>
      </c>
      <c r="C82" s="62">
        <f>SUM(C$83:C$86)</f>
        <v>47.025323304529998</v>
      </c>
      <c r="D82" s="144">
        <v>1.8702E-2</v>
      </c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</row>
    <row r="83" spans="1:17" outlineLevel="3" x14ac:dyDescent="0.2">
      <c r="A83" s="142" t="s">
        <v>60</v>
      </c>
      <c r="B83" s="120">
        <v>0.59430091659999995</v>
      </c>
      <c r="C83" s="120">
        <v>16.1509</v>
      </c>
      <c r="D83" s="205">
        <v>6.4229999999999999E-3</v>
      </c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</row>
    <row r="84" spans="1:17" outlineLevel="3" x14ac:dyDescent="0.2">
      <c r="A84" s="142" t="s">
        <v>179</v>
      </c>
      <c r="B84" s="120">
        <v>6.0772259999999998E-5</v>
      </c>
      <c r="C84" s="120">
        <v>1.6515651899999999E-3</v>
      </c>
      <c r="D84" s="205">
        <v>9.9999999999999995E-7</v>
      </c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</row>
    <row r="85" spans="1:17" outlineLevel="3" x14ac:dyDescent="0.2">
      <c r="A85" s="142" t="s">
        <v>164</v>
      </c>
      <c r="B85" s="120">
        <v>0.23455628586999999</v>
      </c>
      <c r="C85" s="120">
        <v>6.3743719917600004</v>
      </c>
      <c r="D85" s="205">
        <v>2.5349999999999999E-3</v>
      </c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</row>
    <row r="86" spans="1:17" outlineLevel="3" x14ac:dyDescent="0.2">
      <c r="A86" s="142" t="s">
        <v>200</v>
      </c>
      <c r="B86" s="120">
        <v>0.90146192629999999</v>
      </c>
      <c r="C86" s="120">
        <v>24.498399747579999</v>
      </c>
      <c r="D86" s="205">
        <v>9.7429999999999999E-3</v>
      </c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</row>
    <row r="87" spans="1:17" ht="14.25" outlineLevel="2" x14ac:dyDescent="0.25">
      <c r="A87" s="122" t="s">
        <v>269</v>
      </c>
      <c r="B87" s="62">
        <f>SUM(B$88:B$95)</f>
        <v>24.510130124730004</v>
      </c>
      <c r="C87" s="62">
        <f>SUM(C$88:C$95)</f>
        <v>666.09464930879994</v>
      </c>
      <c r="D87" s="144">
        <v>0.26491599999999998</v>
      </c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</row>
    <row r="88" spans="1:17" outlineLevel="3" x14ac:dyDescent="0.2">
      <c r="A88" s="142" t="s">
        <v>270</v>
      </c>
      <c r="B88" s="120">
        <v>3</v>
      </c>
      <c r="C88" s="120">
        <v>81.528899999999993</v>
      </c>
      <c r="D88" s="205">
        <v>3.2425000000000002E-2</v>
      </c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</row>
    <row r="89" spans="1:17" outlineLevel="3" x14ac:dyDescent="0.2">
      <c r="A89" s="142" t="s">
        <v>271</v>
      </c>
      <c r="B89" s="120">
        <v>8.6357759999999999</v>
      </c>
      <c r="C89" s="120">
        <v>234.68843930880001</v>
      </c>
      <c r="D89" s="205">
        <v>9.3339000000000005E-2</v>
      </c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</row>
    <row r="90" spans="1:17" outlineLevel="3" x14ac:dyDescent="0.2">
      <c r="A90" s="142" t="s">
        <v>272</v>
      </c>
      <c r="B90" s="120">
        <v>1</v>
      </c>
      <c r="C90" s="120">
        <v>27.176300000000001</v>
      </c>
      <c r="D90" s="205">
        <v>1.0808E-2</v>
      </c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</row>
    <row r="91" spans="1:17" outlineLevel="3" x14ac:dyDescent="0.2">
      <c r="A91" s="142" t="s">
        <v>273</v>
      </c>
      <c r="B91" s="120">
        <v>3</v>
      </c>
      <c r="C91" s="120">
        <v>81.528899999999993</v>
      </c>
      <c r="D91" s="205">
        <v>3.2425000000000002E-2</v>
      </c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</row>
    <row r="92" spans="1:17" outlineLevel="3" x14ac:dyDescent="0.2">
      <c r="A92" s="142" t="s">
        <v>274</v>
      </c>
      <c r="B92" s="120">
        <v>2.35</v>
      </c>
      <c r="C92" s="120">
        <v>63.864305000000002</v>
      </c>
      <c r="D92" s="205">
        <v>2.5399999999999999E-2</v>
      </c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</row>
    <row r="93" spans="1:17" outlineLevel="3" x14ac:dyDescent="0.2">
      <c r="A93" s="142" t="s">
        <v>275</v>
      </c>
      <c r="B93" s="120">
        <v>1.1886018332099999</v>
      </c>
      <c r="C93" s="120">
        <v>32.3018</v>
      </c>
      <c r="D93" s="205">
        <v>1.2847000000000001E-2</v>
      </c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</row>
    <row r="94" spans="1:17" outlineLevel="3" x14ac:dyDescent="0.2">
      <c r="A94" s="142" t="s">
        <v>276</v>
      </c>
      <c r="B94" s="120">
        <v>4.0857522915200004</v>
      </c>
      <c r="C94" s="120">
        <v>111.03563</v>
      </c>
      <c r="D94" s="205">
        <v>4.4160999999999999E-2</v>
      </c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</row>
    <row r="95" spans="1:17" outlineLevel="3" x14ac:dyDescent="0.2">
      <c r="A95" s="142" t="s">
        <v>277</v>
      </c>
      <c r="B95" s="120">
        <v>1.25</v>
      </c>
      <c r="C95" s="120">
        <v>33.970374999999997</v>
      </c>
      <c r="D95" s="205">
        <v>1.3511E-2</v>
      </c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</row>
    <row r="96" spans="1:17" ht="14.25" outlineLevel="2" x14ac:dyDescent="0.25">
      <c r="A96" s="122" t="s">
        <v>278</v>
      </c>
      <c r="B96" s="62">
        <f>SUM(B$97:B$97)</f>
        <v>1.75164824042</v>
      </c>
      <c r="C96" s="62">
        <f>SUM(C$97:C$97)</f>
        <v>47.603318076000001</v>
      </c>
      <c r="D96" s="144">
        <v>1.8932999999999998E-2</v>
      </c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</row>
    <row r="97" spans="1:17" outlineLevel="3" x14ac:dyDescent="0.2">
      <c r="A97" s="142" t="s">
        <v>259</v>
      </c>
      <c r="B97" s="120">
        <v>1.75164824042</v>
      </c>
      <c r="C97" s="120">
        <v>47.603318076000001</v>
      </c>
      <c r="D97" s="205">
        <v>1.8932999999999998E-2</v>
      </c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4"/>
      <c r="Q97" s="214"/>
    </row>
    <row r="98" spans="1:17" ht="15" outlineLevel="1" x14ac:dyDescent="0.25">
      <c r="A98" s="203" t="s">
        <v>279</v>
      </c>
      <c r="B98" s="88">
        <f>B$99+B$105+B$106+B$110+B$112</f>
        <v>9.3105148233099992</v>
      </c>
      <c r="C98" s="88">
        <f>C$99+C$105+C$106+C$110+C$112</f>
        <v>253.02534399264999</v>
      </c>
      <c r="D98" s="171">
        <f>D$99+D$105+D$106+D$110+D$112</f>
        <v>0.100632</v>
      </c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</row>
    <row r="99" spans="1:17" ht="14.25" outlineLevel="2" x14ac:dyDescent="0.25">
      <c r="A99" s="122" t="s">
        <v>330</v>
      </c>
      <c r="B99" s="62">
        <f>SUM(B$100:B$104)</f>
        <v>7.3254652406199998</v>
      </c>
      <c r="C99" s="62">
        <f>SUM(C$100:C$104)</f>
        <v>199.07904101865</v>
      </c>
      <c r="D99" s="144">
        <v>7.9176999999999997E-2</v>
      </c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</row>
    <row r="100" spans="1:17" outlineLevel="3" x14ac:dyDescent="0.2">
      <c r="A100" s="142" t="s">
        <v>255</v>
      </c>
      <c r="B100" s="120">
        <v>0.23772036664000001</v>
      </c>
      <c r="C100" s="120">
        <v>6.4603599999999997</v>
      </c>
      <c r="D100" s="205">
        <v>2.5690000000000001E-3</v>
      </c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</row>
    <row r="101" spans="1:17" outlineLevel="3" x14ac:dyDescent="0.2">
      <c r="A101" s="142" t="s">
        <v>256</v>
      </c>
      <c r="B101" s="120">
        <v>0.34836129905000002</v>
      </c>
      <c r="C101" s="120">
        <v>9.4671711715200004</v>
      </c>
      <c r="D101" s="205">
        <v>3.7650000000000001E-3</v>
      </c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</row>
    <row r="102" spans="1:17" outlineLevel="3" x14ac:dyDescent="0.2">
      <c r="A102" s="142" t="s">
        <v>257</v>
      </c>
      <c r="B102" s="120">
        <v>6.5093779399999996E-2</v>
      </c>
      <c r="C102" s="120">
        <v>1.7690080770000001</v>
      </c>
      <c r="D102" s="205">
        <v>7.0399999999999998E-4</v>
      </c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</row>
    <row r="103" spans="1:17" outlineLevel="3" x14ac:dyDescent="0.2">
      <c r="A103" s="142" t="s">
        <v>258</v>
      </c>
      <c r="B103" s="120">
        <v>0.44871251377999999</v>
      </c>
      <c r="C103" s="120">
        <v>12.19434588825</v>
      </c>
      <c r="D103" s="205">
        <v>4.8500000000000001E-3</v>
      </c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</row>
    <row r="104" spans="1:17" outlineLevel="3" x14ac:dyDescent="0.2">
      <c r="A104" s="142" t="s">
        <v>259</v>
      </c>
      <c r="B104" s="120">
        <v>6.2255772817499997</v>
      </c>
      <c r="C104" s="120">
        <v>169.18815588187999</v>
      </c>
      <c r="D104" s="205">
        <v>6.7289000000000002E-2</v>
      </c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</row>
    <row r="105" spans="1:17" ht="14.25" outlineLevel="2" x14ac:dyDescent="0.25">
      <c r="A105" s="122" t="s">
        <v>261</v>
      </c>
      <c r="B105" s="62"/>
      <c r="C105" s="62"/>
      <c r="D105" s="144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</row>
    <row r="106" spans="1:17" ht="14.25" outlineLevel="2" x14ac:dyDescent="0.25">
      <c r="A106" s="122" t="s">
        <v>268</v>
      </c>
      <c r="B106" s="62">
        <f>SUM(B$107:B$109)</f>
        <v>1.16887678093</v>
      </c>
      <c r="C106" s="62">
        <f>SUM(C$107:C$109)</f>
        <v>31.765746061450002</v>
      </c>
      <c r="D106" s="144">
        <v>1.2633E-2</v>
      </c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</row>
    <row r="107" spans="1:17" outlineLevel="3" x14ac:dyDescent="0.2">
      <c r="A107" s="142" t="s">
        <v>70</v>
      </c>
      <c r="B107" s="120">
        <v>0.17109420658999999</v>
      </c>
      <c r="C107" s="120">
        <v>4.6497074865499997</v>
      </c>
      <c r="D107" s="205">
        <v>1.8489999999999999E-3</v>
      </c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</row>
    <row r="108" spans="1:17" outlineLevel="3" x14ac:dyDescent="0.2">
      <c r="A108" s="142" t="s">
        <v>200</v>
      </c>
      <c r="B108" s="120">
        <v>2.278257434E-2</v>
      </c>
      <c r="C108" s="120">
        <v>0.61914607489999995</v>
      </c>
      <c r="D108" s="205">
        <v>2.4600000000000002E-4</v>
      </c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</row>
    <row r="109" spans="1:17" outlineLevel="3" x14ac:dyDescent="0.2">
      <c r="A109" s="142" t="s">
        <v>302</v>
      </c>
      <c r="B109" s="120">
        <v>0.97499999999999998</v>
      </c>
      <c r="C109" s="120">
        <v>26.496892500000001</v>
      </c>
      <c r="D109" s="205">
        <v>1.0538E-2</v>
      </c>
      <c r="E109" s="214"/>
      <c r="F109" s="214"/>
      <c r="G109" s="214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</row>
    <row r="110" spans="1:17" ht="14.25" outlineLevel="2" x14ac:dyDescent="0.25">
      <c r="A110" s="122" t="s">
        <v>331</v>
      </c>
      <c r="B110" s="62">
        <f>SUM(B$111:B$111)</f>
        <v>0.7</v>
      </c>
      <c r="C110" s="62">
        <f>SUM(C$111:C$111)</f>
        <v>19.023409999999998</v>
      </c>
      <c r="D110" s="144">
        <v>7.5659999999999998E-3</v>
      </c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</row>
    <row r="111" spans="1:17" outlineLevel="3" x14ac:dyDescent="0.2">
      <c r="A111" s="142" t="s">
        <v>277</v>
      </c>
      <c r="B111" s="120">
        <v>0.7</v>
      </c>
      <c r="C111" s="120">
        <v>19.023409999999998</v>
      </c>
      <c r="D111" s="205">
        <v>7.5659999999999998E-3</v>
      </c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  <c r="O111" s="214"/>
      <c r="P111" s="214"/>
      <c r="Q111" s="214"/>
    </row>
    <row r="112" spans="1:17" ht="14.25" outlineLevel="2" x14ac:dyDescent="0.25">
      <c r="A112" s="122" t="s">
        <v>278</v>
      </c>
      <c r="B112" s="62">
        <f>SUM(B$113:B$113)</f>
        <v>0.11617280176</v>
      </c>
      <c r="C112" s="62">
        <f>SUM(C$113:C$113)</f>
        <v>3.15714691255</v>
      </c>
      <c r="D112" s="144">
        <v>1.256E-3</v>
      </c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</row>
    <row r="113" spans="1:17" outlineLevel="3" x14ac:dyDescent="0.2">
      <c r="A113" s="142" t="s">
        <v>259</v>
      </c>
      <c r="B113" s="120">
        <v>0.11617280176</v>
      </c>
      <c r="C113" s="120">
        <v>3.15714691255</v>
      </c>
      <c r="D113" s="205">
        <v>1.256E-3</v>
      </c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</row>
    <row r="114" spans="1:17" x14ac:dyDescent="0.2">
      <c r="B114" s="181"/>
      <c r="C114" s="181"/>
      <c r="D114" s="28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</row>
    <row r="115" spans="1:17" x14ac:dyDescent="0.2">
      <c r="B115" s="181"/>
      <c r="C115" s="181"/>
      <c r="D115" s="28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</row>
    <row r="116" spans="1:17" x14ac:dyDescent="0.2">
      <c r="B116" s="181"/>
      <c r="C116" s="181"/>
      <c r="D116" s="28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</row>
    <row r="117" spans="1:17" x14ac:dyDescent="0.2">
      <c r="B117" s="181"/>
      <c r="C117" s="181"/>
      <c r="D117" s="28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</row>
    <row r="118" spans="1:17" x14ac:dyDescent="0.2">
      <c r="B118" s="181"/>
      <c r="C118" s="181"/>
      <c r="D118" s="28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</row>
    <row r="119" spans="1:17" x14ac:dyDescent="0.2">
      <c r="B119" s="181"/>
      <c r="C119" s="181"/>
      <c r="D119" s="28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</row>
    <row r="120" spans="1:17" x14ac:dyDescent="0.2">
      <c r="B120" s="181"/>
      <c r="C120" s="181"/>
      <c r="D120" s="28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</row>
    <row r="121" spans="1:17" x14ac:dyDescent="0.2">
      <c r="B121" s="181"/>
      <c r="C121" s="181"/>
      <c r="D121" s="28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</row>
    <row r="122" spans="1:17" x14ac:dyDescent="0.2">
      <c r="B122" s="181"/>
      <c r="C122" s="181"/>
      <c r="D122" s="28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</row>
    <row r="123" spans="1:17" x14ac:dyDescent="0.2">
      <c r="B123" s="181"/>
      <c r="C123" s="181"/>
      <c r="D123" s="28"/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</row>
    <row r="124" spans="1:17" x14ac:dyDescent="0.2">
      <c r="B124" s="181"/>
      <c r="C124" s="181"/>
      <c r="D124" s="28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</row>
    <row r="125" spans="1:17" x14ac:dyDescent="0.2">
      <c r="B125" s="181"/>
      <c r="C125" s="181"/>
      <c r="D125" s="28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</row>
    <row r="126" spans="1:17" x14ac:dyDescent="0.2">
      <c r="B126" s="181"/>
      <c r="C126" s="181"/>
      <c r="D126" s="28"/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</row>
    <row r="127" spans="1:17" x14ac:dyDescent="0.2">
      <c r="B127" s="181"/>
      <c r="C127" s="181"/>
      <c r="D127" s="28"/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</row>
    <row r="128" spans="1:17" x14ac:dyDescent="0.2">
      <c r="B128" s="181"/>
      <c r="C128" s="181"/>
      <c r="D128" s="28"/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</row>
    <row r="129" spans="2:17" x14ac:dyDescent="0.2">
      <c r="B129" s="181"/>
      <c r="C129" s="181"/>
      <c r="D129" s="28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</row>
    <row r="130" spans="2:17" x14ac:dyDescent="0.2">
      <c r="B130" s="181"/>
      <c r="C130" s="181"/>
      <c r="D130" s="28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</row>
    <row r="131" spans="2:17" x14ac:dyDescent="0.2">
      <c r="B131" s="181"/>
      <c r="C131" s="181"/>
      <c r="D131" s="28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</row>
    <row r="132" spans="2:17" x14ac:dyDescent="0.2">
      <c r="B132" s="181"/>
      <c r="C132" s="181"/>
      <c r="D132" s="28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</row>
    <row r="133" spans="2:17" x14ac:dyDescent="0.2">
      <c r="B133" s="181"/>
      <c r="C133" s="181"/>
      <c r="D133" s="28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</row>
    <row r="134" spans="2:17" x14ac:dyDescent="0.2">
      <c r="B134" s="181"/>
      <c r="C134" s="181"/>
      <c r="D134" s="28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</row>
    <row r="135" spans="2:17" x14ac:dyDescent="0.2">
      <c r="B135" s="181"/>
      <c r="C135" s="181"/>
      <c r="D135" s="28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</row>
    <row r="136" spans="2:17" x14ac:dyDescent="0.2">
      <c r="B136" s="181"/>
      <c r="C136" s="181"/>
      <c r="D136" s="28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</row>
    <row r="137" spans="2:17" x14ac:dyDescent="0.2">
      <c r="B137" s="181"/>
      <c r="C137" s="181"/>
      <c r="D137" s="28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</row>
    <row r="138" spans="2:17" x14ac:dyDescent="0.2">
      <c r="B138" s="181"/>
      <c r="C138" s="181"/>
      <c r="D138" s="28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</row>
    <row r="139" spans="2:17" x14ac:dyDescent="0.2">
      <c r="B139" s="181"/>
      <c r="C139" s="181"/>
      <c r="D139" s="28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</row>
    <row r="140" spans="2:17" x14ac:dyDescent="0.2">
      <c r="B140" s="181"/>
      <c r="C140" s="181"/>
      <c r="D140" s="28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</row>
    <row r="141" spans="2:17" x14ac:dyDescent="0.2">
      <c r="B141" s="181"/>
      <c r="C141" s="181"/>
      <c r="D141" s="28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</row>
    <row r="142" spans="2:17" x14ac:dyDescent="0.2">
      <c r="B142" s="181"/>
      <c r="C142" s="181"/>
      <c r="D142" s="28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</row>
    <row r="143" spans="2:17" x14ac:dyDescent="0.2">
      <c r="B143" s="181"/>
      <c r="C143" s="181"/>
      <c r="D143" s="28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</row>
    <row r="144" spans="2:17" x14ac:dyDescent="0.2">
      <c r="B144" s="181"/>
      <c r="C144" s="181"/>
      <c r="D144" s="28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</row>
    <row r="145" spans="2:17" x14ac:dyDescent="0.2">
      <c r="B145" s="181"/>
      <c r="C145" s="181"/>
      <c r="D145" s="28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</row>
    <row r="146" spans="2:17" x14ac:dyDescent="0.2">
      <c r="B146" s="181"/>
      <c r="C146" s="181"/>
      <c r="D146" s="28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</row>
    <row r="147" spans="2:17" x14ac:dyDescent="0.2">
      <c r="B147" s="181"/>
      <c r="C147" s="181"/>
      <c r="D147" s="28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</row>
    <row r="148" spans="2:17" x14ac:dyDescent="0.2">
      <c r="B148" s="181"/>
      <c r="C148" s="181"/>
      <c r="D148" s="28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</row>
    <row r="149" spans="2:17" x14ac:dyDescent="0.2">
      <c r="B149" s="181"/>
      <c r="C149" s="181"/>
      <c r="D149" s="28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</row>
    <row r="150" spans="2:17" x14ac:dyDescent="0.2">
      <c r="B150" s="181"/>
      <c r="C150" s="181"/>
      <c r="D150" s="28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</row>
    <row r="151" spans="2:17" x14ac:dyDescent="0.2">
      <c r="B151" s="181"/>
      <c r="C151" s="181"/>
      <c r="D151" s="28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</row>
    <row r="152" spans="2:17" x14ac:dyDescent="0.2">
      <c r="B152" s="181"/>
      <c r="C152" s="181"/>
      <c r="D152" s="28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</row>
    <row r="153" spans="2:17" x14ac:dyDescent="0.2">
      <c r="B153" s="181"/>
      <c r="C153" s="181"/>
      <c r="D153" s="28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</row>
    <row r="154" spans="2:17" x14ac:dyDescent="0.2">
      <c r="B154" s="181"/>
      <c r="C154" s="181"/>
      <c r="D154" s="28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</row>
    <row r="155" spans="2:17" x14ac:dyDescent="0.2">
      <c r="B155" s="181"/>
      <c r="C155" s="181"/>
      <c r="D155" s="28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</row>
    <row r="156" spans="2:17" x14ac:dyDescent="0.2">
      <c r="B156" s="181"/>
      <c r="C156" s="181"/>
      <c r="D156" s="28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</row>
    <row r="157" spans="2:17" x14ac:dyDescent="0.2">
      <c r="B157" s="181"/>
      <c r="C157" s="181"/>
      <c r="D157" s="28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</row>
    <row r="158" spans="2:17" x14ac:dyDescent="0.2">
      <c r="B158" s="181"/>
      <c r="C158" s="181"/>
      <c r="D158" s="28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</row>
    <row r="159" spans="2:17" x14ac:dyDescent="0.2">
      <c r="B159" s="181"/>
      <c r="C159" s="181"/>
      <c r="D159" s="28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</row>
    <row r="160" spans="2:17" x14ac:dyDescent="0.2">
      <c r="B160" s="181"/>
      <c r="C160" s="181"/>
      <c r="D160" s="28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</row>
    <row r="161" spans="2:17" x14ac:dyDescent="0.2">
      <c r="B161" s="181"/>
      <c r="C161" s="181"/>
      <c r="D161" s="28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</row>
    <row r="162" spans="2:17" x14ac:dyDescent="0.2">
      <c r="B162" s="181"/>
      <c r="C162" s="181"/>
      <c r="D162" s="28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</row>
    <row r="163" spans="2:17" x14ac:dyDescent="0.2">
      <c r="B163" s="181"/>
      <c r="C163" s="181"/>
      <c r="D163" s="28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</row>
    <row r="164" spans="2:17" x14ac:dyDescent="0.2">
      <c r="B164" s="181"/>
      <c r="C164" s="181"/>
      <c r="D164" s="28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</row>
    <row r="165" spans="2:17" x14ac:dyDescent="0.2">
      <c r="B165" s="181"/>
      <c r="C165" s="181"/>
      <c r="D165" s="28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</row>
    <row r="166" spans="2:17" x14ac:dyDescent="0.2">
      <c r="B166" s="181"/>
      <c r="C166" s="181"/>
      <c r="D166" s="28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</row>
    <row r="167" spans="2:17" x14ac:dyDescent="0.2">
      <c r="B167" s="181"/>
      <c r="C167" s="181"/>
      <c r="D167" s="28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</row>
    <row r="168" spans="2:17" x14ac:dyDescent="0.2">
      <c r="B168" s="181"/>
      <c r="C168" s="181"/>
      <c r="D168" s="28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</row>
    <row r="169" spans="2:17" x14ac:dyDescent="0.2">
      <c r="B169" s="181"/>
      <c r="C169" s="181"/>
      <c r="D169" s="28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</row>
    <row r="170" spans="2:17" x14ac:dyDescent="0.2">
      <c r="B170" s="181"/>
      <c r="C170" s="181"/>
      <c r="D170" s="28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</row>
    <row r="171" spans="2:17" x14ac:dyDescent="0.2">
      <c r="B171" s="181"/>
      <c r="C171" s="181"/>
      <c r="D171" s="28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</row>
    <row r="172" spans="2:17" x14ac:dyDescent="0.2">
      <c r="B172" s="181"/>
      <c r="C172" s="181"/>
      <c r="D172" s="28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</row>
    <row r="173" spans="2:17" x14ac:dyDescent="0.2">
      <c r="B173" s="181"/>
      <c r="C173" s="181"/>
      <c r="D173" s="28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</row>
    <row r="174" spans="2:17" x14ac:dyDescent="0.2">
      <c r="B174" s="181"/>
      <c r="C174" s="181"/>
      <c r="D174" s="28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</row>
    <row r="175" spans="2:17" x14ac:dyDescent="0.2">
      <c r="B175" s="181"/>
      <c r="C175" s="181"/>
      <c r="D175" s="28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</row>
    <row r="176" spans="2:17" x14ac:dyDescent="0.2">
      <c r="B176" s="181"/>
      <c r="C176" s="181"/>
      <c r="D176" s="28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</row>
    <row r="177" spans="2:17" x14ac:dyDescent="0.2">
      <c r="B177" s="181"/>
      <c r="C177" s="181"/>
      <c r="D177" s="28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</row>
    <row r="178" spans="2:17" x14ac:dyDescent="0.2">
      <c r="B178" s="181"/>
      <c r="C178" s="181"/>
      <c r="D178" s="28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</row>
    <row r="179" spans="2:17" x14ac:dyDescent="0.2">
      <c r="B179" s="181"/>
      <c r="C179" s="181"/>
      <c r="D179" s="28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</row>
    <row r="180" spans="2:17" x14ac:dyDescent="0.2">
      <c r="B180" s="181"/>
      <c r="C180" s="181"/>
      <c r="D180" s="28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</row>
    <row r="181" spans="2:17" x14ac:dyDescent="0.2">
      <c r="B181" s="181"/>
      <c r="C181" s="181"/>
      <c r="D181" s="28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</row>
    <row r="182" spans="2:17" x14ac:dyDescent="0.2">
      <c r="B182" s="181"/>
      <c r="C182" s="181"/>
      <c r="D182" s="28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</row>
    <row r="183" spans="2:17" x14ac:dyDescent="0.2">
      <c r="B183" s="181"/>
      <c r="C183" s="181"/>
      <c r="D183" s="28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</row>
  </sheetData>
  <mergeCells count="2">
    <mergeCell ref="A2:D2"/>
    <mergeCell ref="A3:D3"/>
  </mergeCells>
  <printOptions horizontalCentered="1" verticalCentered="1"/>
  <pageMargins left="0" right="0" top="0" bottom="0" header="0.51181102362204722" footer="0.51181102362204722"/>
  <pageSetup paperSize="9" scale="56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40625" defaultRowHeight="12.75" x14ac:dyDescent="0.2"/>
  <cols>
    <col min="1" max="1" width="81.42578125" style="221" customWidth="1"/>
    <col min="2" max="2" width="14.28515625" style="192" customWidth="1"/>
    <col min="3" max="3" width="15.42578125" style="192" customWidth="1"/>
    <col min="4" max="4" width="10.28515625" style="35" customWidth="1"/>
    <col min="5" max="16384" width="9.140625" style="221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30.06.2021</v>
      </c>
      <c r="B2" s="3"/>
      <c r="C2" s="3"/>
      <c r="D2" s="3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ht="18.75" x14ac:dyDescent="0.3">
      <c r="A3" s="1" t="s">
        <v>155</v>
      </c>
      <c r="B3" s="1"/>
      <c r="C3" s="1"/>
      <c r="D3" s="1"/>
    </row>
    <row r="4" spans="1:19" x14ac:dyDescent="0.2">
      <c r="B4" s="181"/>
      <c r="C4" s="181"/>
      <c r="D4" s="28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</row>
    <row r="5" spans="1:19" s="236" customFormat="1" x14ac:dyDescent="0.2">
      <c r="B5" s="223"/>
      <c r="C5" s="223"/>
      <c r="D5" s="236" t="str">
        <f>VALVAL</f>
        <v>млрд. одиниць</v>
      </c>
    </row>
    <row r="6" spans="1:19" s="37" customFormat="1" x14ac:dyDescent="0.2">
      <c r="A6" s="220"/>
      <c r="B6" s="7" t="s">
        <v>157</v>
      </c>
      <c r="C6" s="7" t="s">
        <v>160</v>
      </c>
      <c r="D6" s="101" t="s">
        <v>181</v>
      </c>
    </row>
    <row r="7" spans="1:19" s="143" customFormat="1" ht="15.75" x14ac:dyDescent="0.2">
      <c r="A7" s="92" t="s">
        <v>142</v>
      </c>
      <c r="B7" s="33">
        <f>SUM(B8:B46)</f>
        <v>92.520304032729996</v>
      </c>
      <c r="C7" s="33">
        <f>SUM(C8:C46)</f>
        <v>2514.3595384780501</v>
      </c>
      <c r="D7" s="115">
        <f>SUM(D8:D46)</f>
        <v>0.99999899999999986</v>
      </c>
    </row>
    <row r="8" spans="1:19" s="20" customFormat="1" x14ac:dyDescent="0.2">
      <c r="A8" s="27" t="s">
        <v>76</v>
      </c>
      <c r="B8" s="111">
        <v>37.391458756890003</v>
      </c>
      <c r="C8" s="111">
        <v>1016.1615006083</v>
      </c>
      <c r="D8" s="201">
        <v>0.40414299999999997</v>
      </c>
    </row>
    <row r="9" spans="1:19" s="110" customFormat="1" x14ac:dyDescent="0.2">
      <c r="A9" s="27" t="s">
        <v>167</v>
      </c>
      <c r="B9" s="111">
        <v>0.79134563482999998</v>
      </c>
      <c r="C9" s="111">
        <v>21.50584637575</v>
      </c>
      <c r="D9" s="201">
        <v>8.5529999999999998E-3</v>
      </c>
    </row>
    <row r="10" spans="1:19" s="69" customFormat="1" x14ac:dyDescent="0.2">
      <c r="A10" s="66" t="s">
        <v>107</v>
      </c>
      <c r="B10" s="72">
        <v>3.5128030000000002E-5</v>
      </c>
      <c r="C10" s="72">
        <v>9.5465000000000003E-4</v>
      </c>
      <c r="D10" s="155">
        <v>0</v>
      </c>
    </row>
    <row r="11" spans="1:19" x14ac:dyDescent="0.2">
      <c r="A11" s="250" t="s">
        <v>145</v>
      </c>
      <c r="B11" s="196">
        <v>25.21013012473</v>
      </c>
      <c r="C11" s="196">
        <v>685.11805930879996</v>
      </c>
      <c r="D11" s="25">
        <v>0.272482</v>
      </c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</row>
    <row r="12" spans="1:19" x14ac:dyDescent="0.2">
      <c r="A12" s="250" t="s">
        <v>13</v>
      </c>
      <c r="B12" s="196">
        <v>2.8992566819599999</v>
      </c>
      <c r="C12" s="196">
        <v>78.791069365979993</v>
      </c>
      <c r="D12" s="25">
        <v>3.1336000000000003E-2</v>
      </c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</row>
    <row r="13" spans="1:19" x14ac:dyDescent="0.2">
      <c r="A13" s="250" t="s">
        <v>159</v>
      </c>
      <c r="B13" s="196">
        <v>22.86052677332</v>
      </c>
      <c r="C13" s="196">
        <v>621.26453374938001</v>
      </c>
      <c r="D13" s="25">
        <v>0.247087</v>
      </c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</row>
    <row r="14" spans="1:19" x14ac:dyDescent="0.2">
      <c r="A14" s="250" t="s">
        <v>117</v>
      </c>
      <c r="B14" s="196">
        <v>1.4997298907900001</v>
      </c>
      <c r="C14" s="196">
        <v>40.757109431289997</v>
      </c>
      <c r="D14" s="25">
        <v>1.6209999999999999E-2</v>
      </c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</row>
    <row r="15" spans="1:19" x14ac:dyDescent="0.2">
      <c r="A15" s="250" t="s">
        <v>175</v>
      </c>
      <c r="B15" s="196">
        <v>1.8678210421799999</v>
      </c>
      <c r="C15" s="196">
        <v>50.760464988549998</v>
      </c>
      <c r="D15" s="25">
        <v>2.0188000000000001E-2</v>
      </c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</row>
    <row r="16" spans="1:19" x14ac:dyDescent="0.2">
      <c r="B16" s="181"/>
      <c r="C16" s="181"/>
      <c r="D16" s="28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</row>
    <row r="17" spans="2:17" x14ac:dyDescent="0.2">
      <c r="B17" s="181"/>
      <c r="C17" s="181"/>
      <c r="D17" s="28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</row>
    <row r="18" spans="2:17" x14ac:dyDescent="0.2">
      <c r="B18" s="181"/>
      <c r="C18" s="181"/>
      <c r="D18" s="28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</row>
    <row r="19" spans="2:17" x14ac:dyDescent="0.2">
      <c r="B19" s="181"/>
      <c r="C19" s="181"/>
      <c r="D19" s="28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</row>
    <row r="20" spans="2:17" x14ac:dyDescent="0.2">
      <c r="B20" s="181"/>
      <c r="C20" s="181"/>
      <c r="D20" s="28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</row>
    <row r="21" spans="2:17" x14ac:dyDescent="0.2">
      <c r="B21" s="181"/>
      <c r="C21" s="181"/>
      <c r="D21" s="28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</row>
    <row r="22" spans="2:17" x14ac:dyDescent="0.2">
      <c r="B22" s="181"/>
      <c r="C22" s="181"/>
      <c r="D22" s="28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</row>
    <row r="23" spans="2:17" x14ac:dyDescent="0.2">
      <c r="B23" s="181"/>
      <c r="C23" s="181"/>
      <c r="D23" s="28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</row>
    <row r="24" spans="2:17" x14ac:dyDescent="0.2">
      <c r="B24" s="181"/>
      <c r="C24" s="181"/>
      <c r="D24" s="28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</row>
    <row r="25" spans="2:17" x14ac:dyDescent="0.2">
      <c r="B25" s="181"/>
      <c r="C25" s="181"/>
      <c r="D25" s="28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</row>
    <row r="26" spans="2:17" x14ac:dyDescent="0.2">
      <c r="B26" s="181"/>
      <c r="C26" s="181"/>
      <c r="D26" s="28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</row>
    <row r="27" spans="2:17" x14ac:dyDescent="0.2">
      <c r="B27" s="181"/>
      <c r="C27" s="181"/>
      <c r="D27" s="28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</row>
    <row r="28" spans="2:17" x14ac:dyDescent="0.2">
      <c r="B28" s="181"/>
      <c r="C28" s="181"/>
      <c r="D28" s="28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</row>
    <row r="29" spans="2:17" x14ac:dyDescent="0.2">
      <c r="B29" s="181"/>
      <c r="C29" s="181"/>
      <c r="D29" s="28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</row>
    <row r="30" spans="2:17" x14ac:dyDescent="0.2">
      <c r="B30" s="181"/>
      <c r="C30" s="181"/>
      <c r="D30" s="28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</row>
    <row r="31" spans="2:17" x14ac:dyDescent="0.2">
      <c r="B31" s="181"/>
      <c r="C31" s="181"/>
      <c r="D31" s="28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</row>
    <row r="32" spans="2:17" x14ac:dyDescent="0.2">
      <c r="B32" s="181"/>
      <c r="C32" s="181"/>
      <c r="D32" s="28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</row>
    <row r="33" spans="2:17" x14ac:dyDescent="0.2">
      <c r="B33" s="181"/>
      <c r="C33" s="181"/>
      <c r="D33" s="28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</row>
    <row r="34" spans="2:17" x14ac:dyDescent="0.2">
      <c r="B34" s="181"/>
      <c r="C34" s="181"/>
      <c r="D34" s="28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</row>
    <row r="35" spans="2:17" x14ac:dyDescent="0.2">
      <c r="B35" s="181"/>
      <c r="C35" s="181"/>
      <c r="D35" s="28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</row>
    <row r="36" spans="2:17" x14ac:dyDescent="0.2">
      <c r="B36" s="181"/>
      <c r="C36" s="181"/>
      <c r="D36" s="28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</row>
    <row r="37" spans="2:17" x14ac:dyDescent="0.2">
      <c r="B37" s="181"/>
      <c r="C37" s="181"/>
      <c r="D37" s="28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</row>
    <row r="38" spans="2:17" x14ac:dyDescent="0.2">
      <c r="B38" s="181"/>
      <c r="C38" s="181"/>
      <c r="D38" s="28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</row>
    <row r="39" spans="2:17" x14ac:dyDescent="0.2">
      <c r="B39" s="181"/>
      <c r="C39" s="181"/>
      <c r="D39" s="28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</row>
    <row r="40" spans="2:17" x14ac:dyDescent="0.2">
      <c r="B40" s="181"/>
      <c r="C40" s="181"/>
      <c r="D40" s="28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</row>
    <row r="41" spans="2:17" x14ac:dyDescent="0.2">
      <c r="B41" s="181"/>
      <c r="C41" s="181"/>
      <c r="D41" s="28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</row>
    <row r="42" spans="2:17" x14ac:dyDescent="0.2">
      <c r="B42" s="181"/>
      <c r="C42" s="181"/>
      <c r="D42" s="28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2:17" x14ac:dyDescent="0.2">
      <c r="B43" s="181"/>
      <c r="C43" s="181"/>
      <c r="D43" s="28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</row>
    <row r="44" spans="2:17" x14ac:dyDescent="0.2">
      <c r="B44" s="181"/>
      <c r="C44" s="181"/>
      <c r="D44" s="28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</row>
    <row r="45" spans="2:17" x14ac:dyDescent="0.2">
      <c r="B45" s="181"/>
      <c r="C45" s="181"/>
      <c r="D45" s="28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</row>
    <row r="46" spans="2:17" x14ac:dyDescent="0.2">
      <c r="B46" s="181"/>
      <c r="C46" s="181"/>
      <c r="D46" s="28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</row>
    <row r="47" spans="2:17" x14ac:dyDescent="0.2">
      <c r="B47" s="181"/>
      <c r="C47" s="181"/>
      <c r="D47" s="28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</row>
    <row r="48" spans="2:17" x14ac:dyDescent="0.2">
      <c r="B48" s="181"/>
      <c r="C48" s="181"/>
      <c r="D48" s="28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</row>
    <row r="49" spans="2:17" x14ac:dyDescent="0.2">
      <c r="B49" s="181"/>
      <c r="C49" s="181"/>
      <c r="D49" s="28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</row>
    <row r="50" spans="2:17" x14ac:dyDescent="0.2">
      <c r="B50" s="181"/>
      <c r="C50" s="181"/>
      <c r="D50" s="28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</row>
    <row r="51" spans="2:17" x14ac:dyDescent="0.2">
      <c r="B51" s="181"/>
      <c r="C51" s="181"/>
      <c r="D51" s="28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</row>
    <row r="52" spans="2:17" x14ac:dyDescent="0.2">
      <c r="B52" s="181"/>
      <c r="C52" s="181"/>
      <c r="D52" s="28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</row>
    <row r="53" spans="2:17" x14ac:dyDescent="0.2">
      <c r="B53" s="181"/>
      <c r="C53" s="181"/>
      <c r="D53" s="28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</row>
    <row r="54" spans="2:17" x14ac:dyDescent="0.2">
      <c r="B54" s="181"/>
      <c r="C54" s="181"/>
      <c r="D54" s="28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</row>
    <row r="55" spans="2:17" x14ac:dyDescent="0.2">
      <c r="B55" s="181"/>
      <c r="C55" s="181"/>
      <c r="D55" s="28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</row>
    <row r="56" spans="2:17" x14ac:dyDescent="0.2">
      <c r="B56" s="181"/>
      <c r="C56" s="181"/>
      <c r="D56" s="28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</row>
    <row r="57" spans="2:17" x14ac:dyDescent="0.2">
      <c r="B57" s="181"/>
      <c r="C57" s="181"/>
      <c r="D57" s="28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</row>
    <row r="58" spans="2:17" x14ac:dyDescent="0.2">
      <c r="B58" s="181"/>
      <c r="C58" s="181"/>
      <c r="D58" s="28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</row>
    <row r="59" spans="2:17" x14ac:dyDescent="0.2">
      <c r="B59" s="181"/>
      <c r="C59" s="181"/>
      <c r="D59" s="28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</row>
    <row r="60" spans="2:17" x14ac:dyDescent="0.2">
      <c r="B60" s="181"/>
      <c r="C60" s="181"/>
      <c r="D60" s="28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</row>
    <row r="61" spans="2:17" x14ac:dyDescent="0.2">
      <c r="B61" s="181"/>
      <c r="C61" s="181"/>
      <c r="D61" s="28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</row>
    <row r="62" spans="2:17" x14ac:dyDescent="0.2">
      <c r="B62" s="181"/>
      <c r="C62" s="181"/>
      <c r="D62" s="28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</row>
    <row r="63" spans="2:17" x14ac:dyDescent="0.2">
      <c r="B63" s="181"/>
      <c r="C63" s="181"/>
      <c r="D63" s="28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</row>
    <row r="64" spans="2:17" x14ac:dyDescent="0.2">
      <c r="B64" s="181"/>
      <c r="C64" s="181"/>
      <c r="D64" s="28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</row>
    <row r="65" spans="2:17" x14ac:dyDescent="0.2">
      <c r="B65" s="181"/>
      <c r="C65" s="181"/>
      <c r="D65" s="28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</row>
    <row r="66" spans="2:17" x14ac:dyDescent="0.2">
      <c r="B66" s="181"/>
      <c r="C66" s="181"/>
      <c r="D66" s="28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</row>
    <row r="67" spans="2:17" x14ac:dyDescent="0.2">
      <c r="B67" s="181"/>
      <c r="C67" s="181"/>
      <c r="D67" s="28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</row>
    <row r="68" spans="2:17" x14ac:dyDescent="0.2">
      <c r="B68" s="181"/>
      <c r="C68" s="181"/>
      <c r="D68" s="28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</row>
    <row r="69" spans="2:17" x14ac:dyDescent="0.2">
      <c r="B69" s="181"/>
      <c r="C69" s="181"/>
      <c r="D69" s="28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</row>
    <row r="70" spans="2:17" x14ac:dyDescent="0.2">
      <c r="B70" s="181"/>
      <c r="C70" s="181"/>
      <c r="D70" s="28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</row>
    <row r="71" spans="2:17" x14ac:dyDescent="0.2">
      <c r="B71" s="181"/>
      <c r="C71" s="181"/>
      <c r="D71" s="28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</row>
    <row r="72" spans="2:17" x14ac:dyDescent="0.2">
      <c r="B72" s="181"/>
      <c r="C72" s="181"/>
      <c r="D72" s="28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</row>
    <row r="73" spans="2:17" x14ac:dyDescent="0.2">
      <c r="B73" s="181"/>
      <c r="C73" s="181"/>
      <c r="D73" s="28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</row>
    <row r="74" spans="2:17" x14ac:dyDescent="0.2">
      <c r="B74" s="181"/>
      <c r="C74" s="181"/>
      <c r="D74" s="28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</row>
    <row r="75" spans="2:17" x14ac:dyDescent="0.2">
      <c r="B75" s="181"/>
      <c r="C75" s="181"/>
      <c r="D75" s="28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</row>
    <row r="76" spans="2:17" x14ac:dyDescent="0.2">
      <c r="B76" s="181"/>
      <c r="C76" s="181"/>
      <c r="D76" s="28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</row>
    <row r="77" spans="2:17" x14ac:dyDescent="0.2">
      <c r="B77" s="181"/>
      <c r="C77" s="181"/>
      <c r="D77" s="28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</row>
    <row r="78" spans="2:17" x14ac:dyDescent="0.2">
      <c r="B78" s="181"/>
      <c r="C78" s="181"/>
      <c r="D78" s="28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</row>
    <row r="79" spans="2:17" x14ac:dyDescent="0.2">
      <c r="B79" s="181"/>
      <c r="C79" s="181"/>
      <c r="D79" s="28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</row>
    <row r="80" spans="2:17" x14ac:dyDescent="0.2">
      <c r="B80" s="181"/>
      <c r="C80" s="181"/>
      <c r="D80" s="28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</row>
    <row r="81" spans="2:17" x14ac:dyDescent="0.2">
      <c r="B81" s="181"/>
      <c r="C81" s="181"/>
      <c r="D81" s="28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</row>
    <row r="82" spans="2:17" x14ac:dyDescent="0.2">
      <c r="B82" s="181"/>
      <c r="C82" s="181"/>
      <c r="D82" s="28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</row>
    <row r="83" spans="2:17" x14ac:dyDescent="0.2">
      <c r="B83" s="181"/>
      <c r="C83" s="181"/>
      <c r="D83" s="28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</row>
    <row r="84" spans="2:17" x14ac:dyDescent="0.2">
      <c r="B84" s="181"/>
      <c r="C84" s="181"/>
      <c r="D84" s="28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</row>
    <row r="85" spans="2:17" x14ac:dyDescent="0.2">
      <c r="B85" s="181"/>
      <c r="C85" s="181"/>
      <c r="D85" s="28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</row>
    <row r="86" spans="2:17" x14ac:dyDescent="0.2">
      <c r="B86" s="181"/>
      <c r="C86" s="181"/>
      <c r="D86" s="28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</row>
    <row r="87" spans="2:17" x14ac:dyDescent="0.2">
      <c r="B87" s="181"/>
      <c r="C87" s="181"/>
      <c r="D87" s="28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</row>
    <row r="88" spans="2:17" x14ac:dyDescent="0.2">
      <c r="B88" s="181"/>
      <c r="C88" s="181"/>
      <c r="D88" s="28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</row>
    <row r="89" spans="2:17" x14ac:dyDescent="0.2">
      <c r="B89" s="181"/>
      <c r="C89" s="181"/>
      <c r="D89" s="28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</row>
    <row r="90" spans="2:17" x14ac:dyDescent="0.2">
      <c r="B90" s="181"/>
      <c r="C90" s="181"/>
      <c r="D90" s="28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</row>
    <row r="91" spans="2:17" x14ac:dyDescent="0.2">
      <c r="B91" s="181"/>
      <c r="C91" s="181"/>
      <c r="D91" s="28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</row>
    <row r="92" spans="2:17" x14ac:dyDescent="0.2">
      <c r="B92" s="181"/>
      <c r="C92" s="181"/>
      <c r="D92" s="28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</row>
    <row r="93" spans="2:17" x14ac:dyDescent="0.2">
      <c r="B93" s="181"/>
      <c r="C93" s="181"/>
      <c r="D93" s="28"/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</row>
    <row r="94" spans="2:17" x14ac:dyDescent="0.2">
      <c r="B94" s="181"/>
      <c r="C94" s="181"/>
      <c r="D94" s="28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</row>
    <row r="95" spans="2:17" x14ac:dyDescent="0.2">
      <c r="B95" s="181"/>
      <c r="C95" s="181"/>
      <c r="D95" s="28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</row>
    <row r="96" spans="2:17" x14ac:dyDescent="0.2">
      <c r="B96" s="181"/>
      <c r="C96" s="181"/>
      <c r="D96" s="28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</row>
    <row r="97" spans="2:17" x14ac:dyDescent="0.2">
      <c r="B97" s="181"/>
      <c r="C97" s="181"/>
      <c r="D97" s="28"/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4"/>
      <c r="Q97" s="214"/>
    </row>
    <row r="98" spans="2:17" x14ac:dyDescent="0.2">
      <c r="B98" s="181"/>
      <c r="C98" s="181"/>
      <c r="D98" s="28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</row>
    <row r="99" spans="2:17" x14ac:dyDescent="0.2">
      <c r="B99" s="181"/>
      <c r="C99" s="181"/>
      <c r="D99" s="28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</row>
    <row r="100" spans="2:17" x14ac:dyDescent="0.2">
      <c r="B100" s="181"/>
      <c r="C100" s="181"/>
      <c r="D100" s="28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</row>
    <row r="101" spans="2:17" x14ac:dyDescent="0.2">
      <c r="B101" s="181"/>
      <c r="C101" s="181"/>
      <c r="D101" s="28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</row>
    <row r="102" spans="2:17" x14ac:dyDescent="0.2">
      <c r="B102" s="181"/>
      <c r="C102" s="181"/>
      <c r="D102" s="28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</row>
    <row r="103" spans="2:17" x14ac:dyDescent="0.2">
      <c r="B103" s="181"/>
      <c r="C103" s="181"/>
      <c r="D103" s="28"/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</row>
    <row r="104" spans="2:17" x14ac:dyDescent="0.2">
      <c r="B104" s="181"/>
      <c r="C104" s="181"/>
      <c r="D104" s="28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</row>
    <row r="105" spans="2:17" x14ac:dyDescent="0.2">
      <c r="B105" s="181"/>
      <c r="C105" s="181"/>
      <c r="D105" s="28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</row>
    <row r="106" spans="2:17" x14ac:dyDescent="0.2">
      <c r="B106" s="181"/>
      <c r="C106" s="181"/>
      <c r="D106" s="28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</row>
    <row r="107" spans="2:17" x14ac:dyDescent="0.2">
      <c r="B107" s="181"/>
      <c r="C107" s="181"/>
      <c r="D107" s="28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</row>
    <row r="108" spans="2:17" x14ac:dyDescent="0.2">
      <c r="B108" s="181"/>
      <c r="C108" s="181"/>
      <c r="D108" s="28"/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</row>
    <row r="109" spans="2:17" x14ac:dyDescent="0.2">
      <c r="B109" s="181"/>
      <c r="C109" s="181"/>
      <c r="D109" s="28"/>
      <c r="E109" s="214"/>
      <c r="F109" s="214"/>
      <c r="G109" s="214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</row>
    <row r="110" spans="2:17" x14ac:dyDescent="0.2">
      <c r="B110" s="181"/>
      <c r="C110" s="181"/>
      <c r="D110" s="28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</row>
    <row r="111" spans="2:17" x14ac:dyDescent="0.2">
      <c r="B111" s="181"/>
      <c r="C111" s="181"/>
      <c r="D111" s="28"/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  <c r="O111" s="214"/>
      <c r="P111" s="214"/>
      <c r="Q111" s="214"/>
    </row>
    <row r="112" spans="2:17" x14ac:dyDescent="0.2">
      <c r="B112" s="181"/>
      <c r="C112" s="181"/>
      <c r="D112" s="28"/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</row>
    <row r="113" spans="2:17" x14ac:dyDescent="0.2">
      <c r="B113" s="181"/>
      <c r="C113" s="181"/>
      <c r="D113" s="28"/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</row>
    <row r="114" spans="2:17" x14ac:dyDescent="0.2">
      <c r="B114" s="181"/>
      <c r="C114" s="181"/>
      <c r="D114" s="28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</row>
    <row r="115" spans="2:17" x14ac:dyDescent="0.2">
      <c r="B115" s="181"/>
      <c r="C115" s="181"/>
      <c r="D115" s="28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</row>
    <row r="116" spans="2:17" x14ac:dyDescent="0.2">
      <c r="B116" s="181"/>
      <c r="C116" s="181"/>
      <c r="D116" s="28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</row>
    <row r="117" spans="2:17" x14ac:dyDescent="0.2">
      <c r="B117" s="181"/>
      <c r="C117" s="181"/>
      <c r="D117" s="28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</row>
    <row r="118" spans="2:17" x14ac:dyDescent="0.2">
      <c r="B118" s="181"/>
      <c r="C118" s="181"/>
      <c r="D118" s="28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</row>
    <row r="119" spans="2:17" x14ac:dyDescent="0.2">
      <c r="B119" s="181"/>
      <c r="C119" s="181"/>
      <c r="D119" s="28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</row>
    <row r="120" spans="2:17" x14ac:dyDescent="0.2">
      <c r="B120" s="181"/>
      <c r="C120" s="181"/>
      <c r="D120" s="28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</row>
    <row r="121" spans="2:17" x14ac:dyDescent="0.2">
      <c r="B121" s="181"/>
      <c r="C121" s="181"/>
      <c r="D121" s="28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</row>
    <row r="122" spans="2:17" x14ac:dyDescent="0.2">
      <c r="B122" s="181"/>
      <c r="C122" s="181"/>
      <c r="D122" s="28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</row>
    <row r="123" spans="2:17" x14ac:dyDescent="0.2">
      <c r="B123" s="181"/>
      <c r="C123" s="181"/>
      <c r="D123" s="28"/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</row>
    <row r="124" spans="2:17" x14ac:dyDescent="0.2">
      <c r="B124" s="181"/>
      <c r="C124" s="181"/>
      <c r="D124" s="28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</row>
    <row r="125" spans="2:17" x14ac:dyDescent="0.2">
      <c r="B125" s="181"/>
      <c r="C125" s="181"/>
      <c r="D125" s="28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</row>
    <row r="126" spans="2:17" x14ac:dyDescent="0.2">
      <c r="B126" s="181"/>
      <c r="C126" s="181"/>
      <c r="D126" s="28"/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</row>
    <row r="127" spans="2:17" x14ac:dyDescent="0.2">
      <c r="B127" s="181"/>
      <c r="C127" s="181"/>
      <c r="D127" s="28"/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</row>
    <row r="128" spans="2:17" x14ac:dyDescent="0.2">
      <c r="B128" s="181"/>
      <c r="C128" s="181"/>
      <c r="D128" s="28"/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</row>
    <row r="129" spans="2:17" x14ac:dyDescent="0.2">
      <c r="B129" s="181"/>
      <c r="C129" s="181"/>
      <c r="D129" s="28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</row>
    <row r="130" spans="2:17" x14ac:dyDescent="0.2">
      <c r="B130" s="181"/>
      <c r="C130" s="181"/>
      <c r="D130" s="28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</row>
    <row r="131" spans="2:17" x14ac:dyDescent="0.2">
      <c r="B131" s="181"/>
      <c r="C131" s="181"/>
      <c r="D131" s="28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</row>
    <row r="132" spans="2:17" x14ac:dyDescent="0.2">
      <c r="B132" s="181"/>
      <c r="C132" s="181"/>
      <c r="D132" s="28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</row>
    <row r="133" spans="2:17" x14ac:dyDescent="0.2">
      <c r="B133" s="181"/>
      <c r="C133" s="181"/>
      <c r="D133" s="28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</row>
    <row r="134" spans="2:17" x14ac:dyDescent="0.2">
      <c r="B134" s="181"/>
      <c r="C134" s="181"/>
      <c r="D134" s="28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</row>
    <row r="135" spans="2:17" x14ac:dyDescent="0.2">
      <c r="B135" s="181"/>
      <c r="C135" s="181"/>
      <c r="D135" s="28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</row>
    <row r="136" spans="2:17" x14ac:dyDescent="0.2">
      <c r="B136" s="181"/>
      <c r="C136" s="181"/>
      <c r="D136" s="28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</row>
    <row r="137" spans="2:17" x14ac:dyDescent="0.2">
      <c r="B137" s="181"/>
      <c r="C137" s="181"/>
      <c r="D137" s="28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</row>
    <row r="138" spans="2:17" x14ac:dyDescent="0.2">
      <c r="B138" s="181"/>
      <c r="C138" s="181"/>
      <c r="D138" s="28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</row>
    <row r="139" spans="2:17" x14ac:dyDescent="0.2">
      <c r="B139" s="181"/>
      <c r="C139" s="181"/>
      <c r="D139" s="28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</row>
    <row r="140" spans="2:17" x14ac:dyDescent="0.2">
      <c r="B140" s="181"/>
      <c r="C140" s="181"/>
      <c r="D140" s="28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</row>
    <row r="141" spans="2:17" x14ac:dyDescent="0.2">
      <c r="B141" s="181"/>
      <c r="C141" s="181"/>
      <c r="D141" s="28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</row>
    <row r="142" spans="2:17" x14ac:dyDescent="0.2">
      <c r="B142" s="181"/>
      <c r="C142" s="181"/>
      <c r="D142" s="28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</row>
    <row r="143" spans="2:17" x14ac:dyDescent="0.2">
      <c r="B143" s="181"/>
      <c r="C143" s="181"/>
      <c r="D143" s="28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</row>
    <row r="144" spans="2:17" x14ac:dyDescent="0.2">
      <c r="B144" s="181"/>
      <c r="C144" s="181"/>
      <c r="D144" s="28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</row>
    <row r="145" spans="2:17" x14ac:dyDescent="0.2">
      <c r="B145" s="181"/>
      <c r="C145" s="181"/>
      <c r="D145" s="28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</row>
    <row r="146" spans="2:17" x14ac:dyDescent="0.2">
      <c r="B146" s="181"/>
      <c r="C146" s="181"/>
      <c r="D146" s="28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</row>
    <row r="147" spans="2:17" x14ac:dyDescent="0.2">
      <c r="B147" s="181"/>
      <c r="C147" s="181"/>
      <c r="D147" s="28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</row>
    <row r="148" spans="2:17" x14ac:dyDescent="0.2">
      <c r="B148" s="181"/>
      <c r="C148" s="181"/>
      <c r="D148" s="28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</row>
    <row r="149" spans="2:17" x14ac:dyDescent="0.2">
      <c r="B149" s="181"/>
      <c r="C149" s="181"/>
      <c r="D149" s="28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</row>
    <row r="150" spans="2:17" x14ac:dyDescent="0.2">
      <c r="B150" s="181"/>
      <c r="C150" s="181"/>
      <c r="D150" s="28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</row>
    <row r="151" spans="2:17" x14ac:dyDescent="0.2">
      <c r="B151" s="181"/>
      <c r="C151" s="181"/>
      <c r="D151" s="28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</row>
    <row r="152" spans="2:17" x14ac:dyDescent="0.2">
      <c r="B152" s="181"/>
      <c r="C152" s="181"/>
      <c r="D152" s="28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</row>
    <row r="153" spans="2:17" x14ac:dyDescent="0.2">
      <c r="B153" s="181"/>
      <c r="C153" s="181"/>
      <c r="D153" s="28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</row>
    <row r="154" spans="2:17" x14ac:dyDescent="0.2">
      <c r="B154" s="181"/>
      <c r="C154" s="181"/>
      <c r="D154" s="28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</row>
    <row r="155" spans="2:17" x14ac:dyDescent="0.2">
      <c r="B155" s="181"/>
      <c r="C155" s="181"/>
      <c r="D155" s="28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</row>
    <row r="156" spans="2:17" x14ac:dyDescent="0.2">
      <c r="B156" s="181"/>
      <c r="C156" s="181"/>
      <c r="D156" s="28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</row>
    <row r="157" spans="2:17" x14ac:dyDescent="0.2">
      <c r="B157" s="181"/>
      <c r="C157" s="181"/>
      <c r="D157" s="28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</row>
    <row r="158" spans="2:17" x14ac:dyDescent="0.2">
      <c r="B158" s="181"/>
      <c r="C158" s="181"/>
      <c r="D158" s="28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</row>
    <row r="159" spans="2:17" x14ac:dyDescent="0.2">
      <c r="B159" s="181"/>
      <c r="C159" s="181"/>
      <c r="D159" s="28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</row>
    <row r="160" spans="2:17" x14ac:dyDescent="0.2">
      <c r="B160" s="181"/>
      <c r="C160" s="181"/>
      <c r="D160" s="28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</row>
    <row r="161" spans="2:17" x14ac:dyDescent="0.2">
      <c r="B161" s="181"/>
      <c r="C161" s="181"/>
      <c r="D161" s="28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</row>
    <row r="162" spans="2:17" x14ac:dyDescent="0.2">
      <c r="B162" s="181"/>
      <c r="C162" s="181"/>
      <c r="D162" s="28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</row>
    <row r="163" spans="2:17" x14ac:dyDescent="0.2">
      <c r="B163" s="181"/>
      <c r="C163" s="181"/>
      <c r="D163" s="28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</row>
    <row r="164" spans="2:17" x14ac:dyDescent="0.2">
      <c r="B164" s="181"/>
      <c r="C164" s="181"/>
      <c r="D164" s="28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</row>
    <row r="165" spans="2:17" x14ac:dyDescent="0.2">
      <c r="B165" s="181"/>
      <c r="C165" s="181"/>
      <c r="D165" s="28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</row>
    <row r="166" spans="2:17" x14ac:dyDescent="0.2">
      <c r="B166" s="181"/>
      <c r="C166" s="181"/>
      <c r="D166" s="28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</row>
    <row r="167" spans="2:17" x14ac:dyDescent="0.2">
      <c r="B167" s="181"/>
      <c r="C167" s="181"/>
      <c r="D167" s="28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</row>
    <row r="168" spans="2:17" x14ac:dyDescent="0.2">
      <c r="B168" s="181"/>
      <c r="C168" s="181"/>
      <c r="D168" s="28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</row>
    <row r="169" spans="2:17" x14ac:dyDescent="0.2">
      <c r="B169" s="181"/>
      <c r="C169" s="181"/>
      <c r="D169" s="28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</row>
    <row r="170" spans="2:17" x14ac:dyDescent="0.2">
      <c r="B170" s="181"/>
      <c r="C170" s="181"/>
      <c r="D170" s="28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</row>
    <row r="171" spans="2:17" x14ac:dyDescent="0.2">
      <c r="B171" s="181"/>
      <c r="C171" s="181"/>
      <c r="D171" s="28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</row>
    <row r="172" spans="2:17" x14ac:dyDescent="0.2">
      <c r="B172" s="181"/>
      <c r="C172" s="181"/>
      <c r="D172" s="28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</row>
    <row r="173" spans="2:17" x14ac:dyDescent="0.2">
      <c r="B173" s="181"/>
      <c r="C173" s="181"/>
      <c r="D173" s="28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</row>
    <row r="174" spans="2:17" x14ac:dyDescent="0.2">
      <c r="B174" s="181"/>
      <c r="C174" s="181"/>
      <c r="D174" s="28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</row>
    <row r="175" spans="2:17" x14ac:dyDescent="0.2">
      <c r="B175" s="181"/>
      <c r="C175" s="181"/>
      <c r="D175" s="28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</row>
    <row r="176" spans="2:17" x14ac:dyDescent="0.2">
      <c r="B176" s="181"/>
      <c r="C176" s="181"/>
      <c r="D176" s="28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</row>
    <row r="177" spans="2:17" x14ac:dyDescent="0.2">
      <c r="B177" s="181"/>
      <c r="C177" s="181"/>
      <c r="D177" s="28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</row>
    <row r="178" spans="2:17" x14ac:dyDescent="0.2">
      <c r="B178" s="181"/>
      <c r="C178" s="181"/>
      <c r="D178" s="28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</row>
    <row r="179" spans="2:17" x14ac:dyDescent="0.2">
      <c r="B179" s="181"/>
      <c r="C179" s="181"/>
      <c r="D179" s="28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</row>
    <row r="180" spans="2:17" x14ac:dyDescent="0.2">
      <c r="B180" s="181"/>
      <c r="C180" s="181"/>
      <c r="D180" s="28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</row>
    <row r="181" spans="2:17" x14ac:dyDescent="0.2">
      <c r="B181" s="181"/>
      <c r="C181" s="181"/>
      <c r="D181" s="28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</row>
    <row r="182" spans="2:17" x14ac:dyDescent="0.2">
      <c r="B182" s="181"/>
      <c r="C182" s="181"/>
      <c r="D182" s="28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</row>
    <row r="183" spans="2:17" x14ac:dyDescent="0.2">
      <c r="B183" s="181"/>
      <c r="C183" s="181"/>
      <c r="D183" s="28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40625" defaultRowHeight="12.75" outlineLevelRow="1" x14ac:dyDescent="0.2"/>
  <cols>
    <col min="1" max="1" width="81.42578125" style="221" customWidth="1"/>
    <col min="2" max="2" width="14.28515625" style="192" customWidth="1"/>
    <col min="3" max="3" width="15.42578125" style="192" customWidth="1"/>
    <col min="4" max="4" width="10.28515625" style="35" customWidth="1"/>
    <col min="5" max="16384" width="9.140625" style="221"/>
  </cols>
  <sheetData>
    <row r="1" spans="1:19" x14ac:dyDescent="0.2">
      <c r="A1" s="270" t="str">
        <f>"Державний борг України за станом на " &amp; TEXT(DREPORTDATE,"dd.MM.yyyy")</f>
        <v>Державний борг України за станом на dd.MM.yyyy</v>
      </c>
      <c r="B1" s="271"/>
      <c r="C1" s="271"/>
      <c r="D1" s="271"/>
    </row>
    <row r="2" spans="1:19" x14ac:dyDescent="0.2">
      <c r="A2" s="270" t="str">
        <f>"Гарантований державою борг України за станом на " &amp; TEXT(DREPORTDATE,"dd.MM.yyyy")</f>
        <v>Гарантований державою борг України за станом на dd.MM.yyyy</v>
      </c>
      <c r="B2" s="271"/>
      <c r="C2" s="271"/>
      <c r="D2" s="271"/>
    </row>
    <row r="3" spans="1:19" ht="18.75" x14ac:dyDescent="0.3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30.06.2021</v>
      </c>
      <c r="B3" s="3"/>
      <c r="C3" s="3"/>
      <c r="D3" s="3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</row>
    <row r="4" spans="1:19" ht="18.75" x14ac:dyDescent="0.3">
      <c r="A4" s="1" t="s">
        <v>155</v>
      </c>
      <c r="B4" s="1"/>
      <c r="C4" s="1"/>
      <c r="D4" s="1"/>
    </row>
    <row r="5" spans="1:19" x14ac:dyDescent="0.2">
      <c r="B5" s="181"/>
      <c r="C5" s="181"/>
      <c r="D5" s="28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</row>
    <row r="6" spans="1:19" s="236" customFormat="1" x14ac:dyDescent="0.2">
      <c r="B6" s="223"/>
      <c r="C6" s="223"/>
      <c r="D6" s="236" t="str">
        <f>VALVAL</f>
        <v>млрд. одиниць</v>
      </c>
    </row>
    <row r="7" spans="1:19" s="37" customFormat="1" x14ac:dyDescent="0.2">
      <c r="A7" s="220"/>
      <c r="B7" s="7" t="s">
        <v>157</v>
      </c>
      <c r="C7" s="7" t="s">
        <v>160</v>
      </c>
      <c r="D7" s="101" t="s">
        <v>181</v>
      </c>
    </row>
    <row r="8" spans="1:19" s="143" customFormat="1" ht="15" x14ac:dyDescent="0.2">
      <c r="A8" s="100" t="s">
        <v>142</v>
      </c>
      <c r="B8" s="211">
        <f>B$9+B$17</f>
        <v>92.520304032729996</v>
      </c>
      <c r="C8" s="211">
        <f>C$9+C$17</f>
        <v>2514.3595384780497</v>
      </c>
      <c r="D8" s="190">
        <v>2.1948249999999998</v>
      </c>
    </row>
    <row r="9" spans="1:19" s="20" customFormat="1" ht="15" x14ac:dyDescent="0.2">
      <c r="A9" s="41" t="s">
        <v>64</v>
      </c>
      <c r="B9" s="15">
        <f>SUM(B$10:B$16)</f>
        <v>81.866061179889996</v>
      </c>
      <c r="C9" s="15">
        <f>SUM(C$10:C$16)</f>
        <v>2224.8166384361098</v>
      </c>
      <c r="D9" s="91">
        <v>1.2848459999999999</v>
      </c>
    </row>
    <row r="10" spans="1:19" s="110" customFormat="1" outlineLevel="1" x14ac:dyDescent="0.2">
      <c r="A10" s="27" t="s">
        <v>76</v>
      </c>
      <c r="B10" s="111">
        <v>36.768547742529996</v>
      </c>
      <c r="C10" s="111">
        <v>999.23308400830001</v>
      </c>
      <c r="D10" s="201">
        <v>0.39741100000000001</v>
      </c>
    </row>
    <row r="11" spans="1:19" s="69" customFormat="1" outlineLevel="1" x14ac:dyDescent="0.2">
      <c r="A11" s="66" t="s">
        <v>167</v>
      </c>
      <c r="B11" s="72">
        <v>7.0563747689999998E-2</v>
      </c>
      <c r="C11" s="72">
        <v>1.91766157646</v>
      </c>
      <c r="D11" s="155">
        <v>7.6300000000000001E-4</v>
      </c>
    </row>
    <row r="12" spans="1:19" outlineLevel="1" x14ac:dyDescent="0.2">
      <c r="A12" s="250" t="s">
        <v>145</v>
      </c>
      <c r="B12" s="196">
        <v>24.510130124730001</v>
      </c>
      <c r="C12" s="196">
        <v>666.09464930879994</v>
      </c>
      <c r="D12" s="25">
        <v>0.26491599999999998</v>
      </c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</row>
    <row r="13" spans="1:19" outlineLevel="1" x14ac:dyDescent="0.2">
      <c r="A13" s="250" t="s">
        <v>13</v>
      </c>
      <c r="B13" s="196">
        <v>1.7303799010300001</v>
      </c>
      <c r="C13" s="196">
        <v>47.025323304529998</v>
      </c>
      <c r="D13" s="25">
        <v>1.8703000000000001E-2</v>
      </c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</row>
    <row r="14" spans="1:19" outlineLevel="1" x14ac:dyDescent="0.2">
      <c r="A14" s="250" t="s">
        <v>159</v>
      </c>
      <c r="B14" s="196">
        <v>15.5350615327</v>
      </c>
      <c r="C14" s="196">
        <v>422.18549273073</v>
      </c>
      <c r="D14" s="25">
        <v>0.16791</v>
      </c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</row>
    <row r="15" spans="1:19" outlineLevel="1" x14ac:dyDescent="0.2">
      <c r="A15" s="250" t="s">
        <v>117</v>
      </c>
      <c r="B15" s="196">
        <v>1.4997298907900001</v>
      </c>
      <c r="C15" s="196">
        <v>40.757109431289997</v>
      </c>
      <c r="D15" s="25">
        <v>1.6209999999999999E-2</v>
      </c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</row>
    <row r="16" spans="1:19" outlineLevel="1" x14ac:dyDescent="0.2">
      <c r="A16" s="250" t="s">
        <v>175</v>
      </c>
      <c r="B16" s="196">
        <v>1.75164824042</v>
      </c>
      <c r="C16" s="196">
        <v>47.603318076000001</v>
      </c>
      <c r="D16" s="25">
        <v>1.8932999999999998E-2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</row>
    <row r="17" spans="1:17" ht="15" x14ac:dyDescent="0.25">
      <c r="A17" s="247" t="s">
        <v>14</v>
      </c>
      <c r="B17" s="105">
        <f>SUM(B$18:B$24)</f>
        <v>10.654242852839998</v>
      </c>
      <c r="C17" s="105">
        <f>SUM(C$18:C$24)</f>
        <v>289.54290004193996</v>
      </c>
      <c r="D17" s="188">
        <v>0.115157</v>
      </c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</row>
    <row r="18" spans="1:17" outlineLevel="1" x14ac:dyDescent="0.2">
      <c r="A18" s="250" t="s">
        <v>76</v>
      </c>
      <c r="B18" s="196">
        <v>0.62291101435999996</v>
      </c>
      <c r="C18" s="196">
        <v>16.928416599999998</v>
      </c>
      <c r="D18" s="25">
        <v>6.7330000000000003E-3</v>
      </c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</row>
    <row r="19" spans="1:17" outlineLevel="1" x14ac:dyDescent="0.2">
      <c r="A19" s="250" t="s">
        <v>167</v>
      </c>
      <c r="B19" s="196">
        <v>0.72078188714000002</v>
      </c>
      <c r="C19" s="196">
        <v>19.588184799290001</v>
      </c>
      <c r="D19" s="25">
        <v>7.7910000000000002E-3</v>
      </c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</row>
    <row r="20" spans="1:17" outlineLevel="1" x14ac:dyDescent="0.2">
      <c r="A20" s="250" t="s">
        <v>107</v>
      </c>
      <c r="B20" s="196">
        <v>3.5128030000000002E-5</v>
      </c>
      <c r="C20" s="196">
        <v>9.5465000000000003E-4</v>
      </c>
      <c r="D20" s="25">
        <v>0</v>
      </c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</row>
    <row r="21" spans="1:17" outlineLevel="1" x14ac:dyDescent="0.2">
      <c r="A21" s="250" t="s">
        <v>145</v>
      </c>
      <c r="B21" s="196">
        <v>0.7</v>
      </c>
      <c r="C21" s="196">
        <v>19.023409999999998</v>
      </c>
      <c r="D21" s="25">
        <v>7.5659999999999998E-3</v>
      </c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</row>
    <row r="22" spans="1:17" outlineLevel="1" x14ac:dyDescent="0.2">
      <c r="A22" s="250" t="s">
        <v>13</v>
      </c>
      <c r="B22" s="196">
        <v>1.16887678093</v>
      </c>
      <c r="C22" s="196">
        <v>31.765746061449999</v>
      </c>
      <c r="D22" s="25">
        <v>1.2633999999999999E-2</v>
      </c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</row>
    <row r="23" spans="1:17" outlineLevel="1" x14ac:dyDescent="0.2">
      <c r="A23" s="250" t="s">
        <v>159</v>
      </c>
      <c r="B23" s="196">
        <v>7.3254652406199998</v>
      </c>
      <c r="C23" s="196">
        <v>199.07904101865</v>
      </c>
      <c r="D23" s="25">
        <v>7.9176999999999997E-2</v>
      </c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</row>
    <row r="24" spans="1:17" outlineLevel="1" x14ac:dyDescent="0.2">
      <c r="A24" s="250" t="s">
        <v>175</v>
      </c>
      <c r="B24" s="196">
        <v>0.11617280176</v>
      </c>
      <c r="C24" s="196">
        <v>3.15714691255</v>
      </c>
      <c r="D24" s="25">
        <v>1.256E-3</v>
      </c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</row>
    <row r="25" spans="1:17" x14ac:dyDescent="0.2">
      <c r="B25" s="181"/>
      <c r="C25" s="181"/>
      <c r="D25" s="28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</row>
    <row r="26" spans="1:17" x14ac:dyDescent="0.2">
      <c r="B26" s="181"/>
      <c r="C26" s="181"/>
      <c r="D26" s="28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</row>
    <row r="27" spans="1:17" x14ac:dyDescent="0.2">
      <c r="B27" s="181"/>
      <c r="C27" s="181"/>
      <c r="D27" s="28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</row>
    <row r="28" spans="1:17" x14ac:dyDescent="0.2">
      <c r="B28" s="181"/>
      <c r="C28" s="181"/>
      <c r="D28" s="28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</row>
    <row r="29" spans="1:17" x14ac:dyDescent="0.2">
      <c r="B29" s="181"/>
      <c r="C29" s="181"/>
      <c r="D29" s="28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</row>
    <row r="30" spans="1:17" x14ac:dyDescent="0.2">
      <c r="B30" s="181"/>
      <c r="C30" s="181"/>
      <c r="D30" s="28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</row>
    <row r="31" spans="1:17" x14ac:dyDescent="0.2">
      <c r="B31" s="181"/>
      <c r="C31" s="181"/>
      <c r="D31" s="28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</row>
    <row r="32" spans="1:17" x14ac:dyDescent="0.2">
      <c r="B32" s="181"/>
      <c r="C32" s="181"/>
      <c r="D32" s="28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</row>
    <row r="33" spans="2:17" x14ac:dyDescent="0.2">
      <c r="B33" s="181"/>
      <c r="C33" s="181"/>
      <c r="D33" s="28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</row>
    <row r="34" spans="2:17" x14ac:dyDescent="0.2">
      <c r="B34" s="181"/>
      <c r="C34" s="181"/>
      <c r="D34" s="28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</row>
    <row r="35" spans="2:17" x14ac:dyDescent="0.2">
      <c r="B35" s="181"/>
      <c r="C35" s="181"/>
      <c r="D35" s="28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</row>
    <row r="36" spans="2:17" x14ac:dyDescent="0.2">
      <c r="B36" s="181"/>
      <c r="C36" s="181"/>
      <c r="D36" s="28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</row>
    <row r="37" spans="2:17" x14ac:dyDescent="0.2">
      <c r="B37" s="181"/>
      <c r="C37" s="181"/>
      <c r="D37" s="28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</row>
    <row r="38" spans="2:17" x14ac:dyDescent="0.2">
      <c r="B38" s="181"/>
      <c r="C38" s="181"/>
      <c r="D38" s="28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</row>
    <row r="39" spans="2:17" x14ac:dyDescent="0.2">
      <c r="B39" s="181"/>
      <c r="C39" s="181"/>
      <c r="D39" s="28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</row>
    <row r="40" spans="2:17" x14ac:dyDescent="0.2">
      <c r="B40" s="181"/>
      <c r="C40" s="181"/>
      <c r="D40" s="28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</row>
    <row r="41" spans="2:17" x14ac:dyDescent="0.2">
      <c r="B41" s="181"/>
      <c r="C41" s="181"/>
      <c r="D41" s="28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</row>
    <row r="42" spans="2:17" x14ac:dyDescent="0.2">
      <c r="B42" s="181"/>
      <c r="C42" s="181"/>
      <c r="D42" s="28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2:17" x14ac:dyDescent="0.2">
      <c r="B43" s="181"/>
      <c r="C43" s="181"/>
      <c r="D43" s="28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</row>
    <row r="44" spans="2:17" x14ac:dyDescent="0.2">
      <c r="B44" s="181"/>
      <c r="C44" s="181"/>
      <c r="D44" s="28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</row>
    <row r="45" spans="2:17" x14ac:dyDescent="0.2">
      <c r="B45" s="181"/>
      <c r="C45" s="181"/>
      <c r="D45" s="28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</row>
    <row r="46" spans="2:17" x14ac:dyDescent="0.2">
      <c r="B46" s="181"/>
      <c r="C46" s="181"/>
      <c r="D46" s="28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</row>
    <row r="47" spans="2:17" x14ac:dyDescent="0.2">
      <c r="B47" s="181"/>
      <c r="C47" s="181"/>
      <c r="D47" s="28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</row>
    <row r="48" spans="2:17" x14ac:dyDescent="0.2">
      <c r="B48" s="181"/>
      <c r="C48" s="181"/>
      <c r="D48" s="28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</row>
    <row r="49" spans="2:17" x14ac:dyDescent="0.2">
      <c r="B49" s="181"/>
      <c r="C49" s="181"/>
      <c r="D49" s="28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</row>
    <row r="50" spans="2:17" x14ac:dyDescent="0.2">
      <c r="B50" s="181"/>
      <c r="C50" s="181"/>
      <c r="D50" s="28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</row>
    <row r="51" spans="2:17" x14ac:dyDescent="0.2">
      <c r="B51" s="181"/>
      <c r="C51" s="181"/>
      <c r="D51" s="28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</row>
    <row r="52" spans="2:17" x14ac:dyDescent="0.2">
      <c r="B52" s="181"/>
      <c r="C52" s="181"/>
      <c r="D52" s="28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</row>
    <row r="53" spans="2:17" x14ac:dyDescent="0.2">
      <c r="B53" s="181"/>
      <c r="C53" s="181"/>
      <c r="D53" s="28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</row>
    <row r="54" spans="2:17" x14ac:dyDescent="0.2">
      <c r="B54" s="181"/>
      <c r="C54" s="181"/>
      <c r="D54" s="28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</row>
    <row r="55" spans="2:17" x14ac:dyDescent="0.2">
      <c r="B55" s="181"/>
      <c r="C55" s="181"/>
      <c r="D55" s="28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</row>
    <row r="56" spans="2:17" x14ac:dyDescent="0.2">
      <c r="B56" s="181"/>
      <c r="C56" s="181"/>
      <c r="D56" s="28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</row>
    <row r="57" spans="2:17" x14ac:dyDescent="0.2">
      <c r="B57" s="181"/>
      <c r="C57" s="181"/>
      <c r="D57" s="28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</row>
    <row r="58" spans="2:17" x14ac:dyDescent="0.2">
      <c r="B58" s="181"/>
      <c r="C58" s="181"/>
      <c r="D58" s="28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</row>
    <row r="59" spans="2:17" x14ac:dyDescent="0.2">
      <c r="B59" s="181"/>
      <c r="C59" s="181"/>
      <c r="D59" s="28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</row>
    <row r="60" spans="2:17" x14ac:dyDescent="0.2">
      <c r="B60" s="181"/>
      <c r="C60" s="181"/>
      <c r="D60" s="28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</row>
    <row r="61" spans="2:17" x14ac:dyDescent="0.2">
      <c r="B61" s="181"/>
      <c r="C61" s="181"/>
      <c r="D61" s="28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</row>
    <row r="62" spans="2:17" x14ac:dyDescent="0.2">
      <c r="B62" s="181"/>
      <c r="C62" s="181"/>
      <c r="D62" s="28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</row>
    <row r="63" spans="2:17" x14ac:dyDescent="0.2">
      <c r="B63" s="181"/>
      <c r="C63" s="181"/>
      <c r="D63" s="28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</row>
    <row r="64" spans="2:17" x14ac:dyDescent="0.2">
      <c r="B64" s="181"/>
      <c r="C64" s="181"/>
      <c r="D64" s="28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</row>
    <row r="65" spans="2:17" x14ac:dyDescent="0.2">
      <c r="B65" s="181"/>
      <c r="C65" s="181"/>
      <c r="D65" s="28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</row>
    <row r="66" spans="2:17" x14ac:dyDescent="0.2">
      <c r="B66" s="181"/>
      <c r="C66" s="181"/>
      <c r="D66" s="28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</row>
    <row r="67" spans="2:17" x14ac:dyDescent="0.2">
      <c r="B67" s="181"/>
      <c r="C67" s="181"/>
      <c r="D67" s="28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</row>
    <row r="68" spans="2:17" x14ac:dyDescent="0.2">
      <c r="B68" s="181"/>
      <c r="C68" s="181"/>
      <c r="D68" s="28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</row>
    <row r="69" spans="2:17" x14ac:dyDescent="0.2">
      <c r="B69" s="181"/>
      <c r="C69" s="181"/>
      <c r="D69" s="28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</row>
    <row r="70" spans="2:17" x14ac:dyDescent="0.2">
      <c r="B70" s="181"/>
      <c r="C70" s="181"/>
      <c r="D70" s="28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</row>
    <row r="71" spans="2:17" x14ac:dyDescent="0.2">
      <c r="B71" s="181"/>
      <c r="C71" s="181"/>
      <c r="D71" s="28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</row>
    <row r="72" spans="2:17" x14ac:dyDescent="0.2">
      <c r="B72" s="181"/>
      <c r="C72" s="181"/>
      <c r="D72" s="28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</row>
    <row r="73" spans="2:17" x14ac:dyDescent="0.2">
      <c r="B73" s="181"/>
      <c r="C73" s="181"/>
      <c r="D73" s="28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</row>
    <row r="74" spans="2:17" x14ac:dyDescent="0.2">
      <c r="B74" s="181"/>
      <c r="C74" s="181"/>
      <c r="D74" s="28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</row>
    <row r="75" spans="2:17" x14ac:dyDescent="0.2">
      <c r="B75" s="181"/>
      <c r="C75" s="181"/>
      <c r="D75" s="28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</row>
    <row r="76" spans="2:17" x14ac:dyDescent="0.2">
      <c r="B76" s="181"/>
      <c r="C76" s="181"/>
      <c r="D76" s="28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</row>
    <row r="77" spans="2:17" x14ac:dyDescent="0.2">
      <c r="B77" s="181"/>
      <c r="C77" s="181"/>
      <c r="D77" s="28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</row>
    <row r="78" spans="2:17" x14ac:dyDescent="0.2">
      <c r="B78" s="181"/>
      <c r="C78" s="181"/>
      <c r="D78" s="28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</row>
    <row r="79" spans="2:17" x14ac:dyDescent="0.2">
      <c r="B79" s="181"/>
      <c r="C79" s="181"/>
      <c r="D79" s="28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</row>
    <row r="80" spans="2:17" x14ac:dyDescent="0.2">
      <c r="B80" s="181"/>
      <c r="C80" s="181"/>
      <c r="D80" s="28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</row>
    <row r="81" spans="2:17" x14ac:dyDescent="0.2">
      <c r="B81" s="181"/>
      <c r="C81" s="181"/>
      <c r="D81" s="28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</row>
    <row r="82" spans="2:17" x14ac:dyDescent="0.2">
      <c r="B82" s="181"/>
      <c r="C82" s="181"/>
      <c r="D82" s="28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</row>
    <row r="83" spans="2:17" x14ac:dyDescent="0.2">
      <c r="B83" s="181"/>
      <c r="C83" s="181"/>
      <c r="D83" s="28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</row>
    <row r="84" spans="2:17" x14ac:dyDescent="0.2">
      <c r="B84" s="181"/>
      <c r="C84" s="181"/>
      <c r="D84" s="28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</row>
    <row r="85" spans="2:17" x14ac:dyDescent="0.2">
      <c r="B85" s="181"/>
      <c r="C85" s="181"/>
      <c r="D85" s="28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</row>
    <row r="86" spans="2:17" x14ac:dyDescent="0.2">
      <c r="B86" s="181"/>
      <c r="C86" s="181"/>
      <c r="D86" s="28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</row>
    <row r="87" spans="2:17" x14ac:dyDescent="0.2">
      <c r="B87" s="181"/>
      <c r="C87" s="181"/>
      <c r="D87" s="28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</row>
    <row r="88" spans="2:17" x14ac:dyDescent="0.2">
      <c r="B88" s="181"/>
      <c r="C88" s="181"/>
      <c r="D88" s="28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</row>
    <row r="89" spans="2:17" x14ac:dyDescent="0.2">
      <c r="B89" s="181"/>
      <c r="C89" s="181"/>
      <c r="D89" s="28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</row>
    <row r="90" spans="2:17" x14ac:dyDescent="0.2">
      <c r="B90" s="181"/>
      <c r="C90" s="181"/>
      <c r="D90" s="28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</row>
    <row r="91" spans="2:17" x14ac:dyDescent="0.2">
      <c r="B91" s="181"/>
      <c r="C91" s="181"/>
      <c r="D91" s="28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</row>
    <row r="92" spans="2:17" x14ac:dyDescent="0.2">
      <c r="B92" s="181"/>
      <c r="C92" s="181"/>
      <c r="D92" s="28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</row>
    <row r="93" spans="2:17" x14ac:dyDescent="0.2">
      <c r="B93" s="181"/>
      <c r="C93" s="181"/>
      <c r="D93" s="28"/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</row>
    <row r="94" spans="2:17" x14ac:dyDescent="0.2">
      <c r="B94" s="181"/>
      <c r="C94" s="181"/>
      <c r="D94" s="28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</row>
    <row r="95" spans="2:17" x14ac:dyDescent="0.2">
      <c r="B95" s="181"/>
      <c r="C95" s="181"/>
      <c r="D95" s="28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</row>
    <row r="96" spans="2:17" x14ac:dyDescent="0.2">
      <c r="B96" s="181"/>
      <c r="C96" s="181"/>
      <c r="D96" s="28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</row>
    <row r="97" spans="2:17" x14ac:dyDescent="0.2">
      <c r="B97" s="181"/>
      <c r="C97" s="181"/>
      <c r="D97" s="28"/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4"/>
      <c r="Q97" s="214"/>
    </row>
    <row r="98" spans="2:17" x14ac:dyDescent="0.2">
      <c r="B98" s="181"/>
      <c r="C98" s="181"/>
      <c r="D98" s="28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</row>
    <row r="99" spans="2:17" x14ac:dyDescent="0.2">
      <c r="B99" s="181"/>
      <c r="C99" s="181"/>
      <c r="D99" s="28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</row>
    <row r="100" spans="2:17" x14ac:dyDescent="0.2">
      <c r="B100" s="181"/>
      <c r="C100" s="181"/>
      <c r="D100" s="28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</row>
    <row r="101" spans="2:17" x14ac:dyDescent="0.2">
      <c r="B101" s="181"/>
      <c r="C101" s="181"/>
      <c r="D101" s="28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</row>
    <row r="102" spans="2:17" x14ac:dyDescent="0.2">
      <c r="B102" s="181"/>
      <c r="C102" s="181"/>
      <c r="D102" s="28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</row>
    <row r="103" spans="2:17" x14ac:dyDescent="0.2">
      <c r="B103" s="181"/>
      <c r="C103" s="181"/>
      <c r="D103" s="28"/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</row>
    <row r="104" spans="2:17" x14ac:dyDescent="0.2">
      <c r="B104" s="181"/>
      <c r="C104" s="181"/>
      <c r="D104" s="28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</row>
    <row r="105" spans="2:17" x14ac:dyDescent="0.2">
      <c r="B105" s="181"/>
      <c r="C105" s="181"/>
      <c r="D105" s="28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</row>
    <row r="106" spans="2:17" x14ac:dyDescent="0.2">
      <c r="B106" s="181"/>
      <c r="C106" s="181"/>
      <c r="D106" s="28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</row>
    <row r="107" spans="2:17" x14ac:dyDescent="0.2">
      <c r="B107" s="181"/>
      <c r="C107" s="181"/>
      <c r="D107" s="28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</row>
    <row r="108" spans="2:17" x14ac:dyDescent="0.2">
      <c r="B108" s="181"/>
      <c r="C108" s="181"/>
      <c r="D108" s="28"/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</row>
    <row r="109" spans="2:17" x14ac:dyDescent="0.2">
      <c r="B109" s="181"/>
      <c r="C109" s="181"/>
      <c r="D109" s="28"/>
      <c r="E109" s="214"/>
      <c r="F109" s="214"/>
      <c r="G109" s="214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</row>
    <row r="110" spans="2:17" x14ac:dyDescent="0.2">
      <c r="B110" s="181"/>
      <c r="C110" s="181"/>
      <c r="D110" s="28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</row>
    <row r="111" spans="2:17" x14ac:dyDescent="0.2">
      <c r="B111" s="181"/>
      <c r="C111" s="181"/>
      <c r="D111" s="28"/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  <c r="O111" s="214"/>
      <c r="P111" s="214"/>
      <c r="Q111" s="214"/>
    </row>
    <row r="112" spans="2:17" x14ac:dyDescent="0.2">
      <c r="B112" s="181"/>
      <c r="C112" s="181"/>
      <c r="D112" s="28"/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</row>
    <row r="113" spans="2:17" x14ac:dyDescent="0.2">
      <c r="B113" s="181"/>
      <c r="C113" s="181"/>
      <c r="D113" s="28"/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</row>
    <row r="114" spans="2:17" x14ac:dyDescent="0.2">
      <c r="B114" s="181"/>
      <c r="C114" s="181"/>
      <c r="D114" s="28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</row>
    <row r="115" spans="2:17" x14ac:dyDescent="0.2">
      <c r="B115" s="181"/>
      <c r="C115" s="181"/>
      <c r="D115" s="28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</row>
    <row r="116" spans="2:17" x14ac:dyDescent="0.2">
      <c r="B116" s="181"/>
      <c r="C116" s="181"/>
      <c r="D116" s="28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</row>
    <row r="117" spans="2:17" x14ac:dyDescent="0.2">
      <c r="B117" s="181"/>
      <c r="C117" s="181"/>
      <c r="D117" s="28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</row>
    <row r="118" spans="2:17" x14ac:dyDescent="0.2">
      <c r="B118" s="181"/>
      <c r="C118" s="181"/>
      <c r="D118" s="28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</row>
    <row r="119" spans="2:17" x14ac:dyDescent="0.2">
      <c r="B119" s="181"/>
      <c r="C119" s="181"/>
      <c r="D119" s="28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</row>
    <row r="120" spans="2:17" x14ac:dyDescent="0.2">
      <c r="B120" s="181"/>
      <c r="C120" s="181"/>
      <c r="D120" s="28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</row>
    <row r="121" spans="2:17" x14ac:dyDescent="0.2">
      <c r="B121" s="181"/>
      <c r="C121" s="181"/>
      <c r="D121" s="28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</row>
    <row r="122" spans="2:17" x14ac:dyDescent="0.2">
      <c r="B122" s="181"/>
      <c r="C122" s="181"/>
      <c r="D122" s="28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</row>
    <row r="123" spans="2:17" x14ac:dyDescent="0.2">
      <c r="B123" s="181"/>
      <c r="C123" s="181"/>
      <c r="D123" s="28"/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</row>
    <row r="124" spans="2:17" x14ac:dyDescent="0.2">
      <c r="B124" s="181"/>
      <c r="C124" s="181"/>
      <c r="D124" s="28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</row>
    <row r="125" spans="2:17" x14ac:dyDescent="0.2">
      <c r="B125" s="181"/>
      <c r="C125" s="181"/>
      <c r="D125" s="28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</row>
    <row r="126" spans="2:17" x14ac:dyDescent="0.2">
      <c r="B126" s="181"/>
      <c r="C126" s="181"/>
      <c r="D126" s="28"/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</row>
    <row r="127" spans="2:17" x14ac:dyDescent="0.2">
      <c r="B127" s="181"/>
      <c r="C127" s="181"/>
      <c r="D127" s="28"/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</row>
    <row r="128" spans="2:17" x14ac:dyDescent="0.2">
      <c r="B128" s="181"/>
      <c r="C128" s="181"/>
      <c r="D128" s="28"/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</row>
    <row r="129" spans="2:17" x14ac:dyDescent="0.2">
      <c r="B129" s="181"/>
      <c r="C129" s="181"/>
      <c r="D129" s="28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</row>
    <row r="130" spans="2:17" x14ac:dyDescent="0.2">
      <c r="B130" s="181"/>
      <c r="C130" s="181"/>
      <c r="D130" s="28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</row>
    <row r="131" spans="2:17" x14ac:dyDescent="0.2">
      <c r="B131" s="181"/>
      <c r="C131" s="181"/>
      <c r="D131" s="28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</row>
    <row r="132" spans="2:17" x14ac:dyDescent="0.2">
      <c r="B132" s="181"/>
      <c r="C132" s="181"/>
      <c r="D132" s="28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</row>
    <row r="133" spans="2:17" x14ac:dyDescent="0.2">
      <c r="B133" s="181"/>
      <c r="C133" s="181"/>
      <c r="D133" s="28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</row>
    <row r="134" spans="2:17" x14ac:dyDescent="0.2">
      <c r="B134" s="181"/>
      <c r="C134" s="181"/>
      <c r="D134" s="28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</row>
    <row r="135" spans="2:17" x14ac:dyDescent="0.2">
      <c r="B135" s="181"/>
      <c r="C135" s="181"/>
      <c r="D135" s="28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</row>
    <row r="136" spans="2:17" x14ac:dyDescent="0.2">
      <c r="B136" s="181"/>
      <c r="C136" s="181"/>
      <c r="D136" s="28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</row>
    <row r="137" spans="2:17" x14ac:dyDescent="0.2">
      <c r="B137" s="181"/>
      <c r="C137" s="181"/>
      <c r="D137" s="28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</row>
    <row r="138" spans="2:17" x14ac:dyDescent="0.2">
      <c r="B138" s="181"/>
      <c r="C138" s="181"/>
      <c r="D138" s="28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</row>
    <row r="139" spans="2:17" x14ac:dyDescent="0.2">
      <c r="B139" s="181"/>
      <c r="C139" s="181"/>
      <c r="D139" s="28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</row>
    <row r="140" spans="2:17" x14ac:dyDescent="0.2">
      <c r="B140" s="181"/>
      <c r="C140" s="181"/>
      <c r="D140" s="28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</row>
    <row r="141" spans="2:17" x14ac:dyDescent="0.2">
      <c r="B141" s="181"/>
      <c r="C141" s="181"/>
      <c r="D141" s="28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</row>
    <row r="142" spans="2:17" x14ac:dyDescent="0.2">
      <c r="B142" s="181"/>
      <c r="C142" s="181"/>
      <c r="D142" s="28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</row>
    <row r="143" spans="2:17" x14ac:dyDescent="0.2">
      <c r="B143" s="181"/>
      <c r="C143" s="181"/>
      <c r="D143" s="28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</row>
    <row r="144" spans="2:17" x14ac:dyDescent="0.2">
      <c r="B144" s="181"/>
      <c r="C144" s="181"/>
      <c r="D144" s="28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</row>
    <row r="145" spans="2:17" x14ac:dyDescent="0.2">
      <c r="B145" s="181"/>
      <c r="C145" s="181"/>
      <c r="D145" s="28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</row>
    <row r="146" spans="2:17" x14ac:dyDescent="0.2">
      <c r="B146" s="181"/>
      <c r="C146" s="181"/>
      <c r="D146" s="28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</row>
    <row r="147" spans="2:17" x14ac:dyDescent="0.2">
      <c r="B147" s="181"/>
      <c r="C147" s="181"/>
      <c r="D147" s="28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</row>
    <row r="148" spans="2:17" x14ac:dyDescent="0.2">
      <c r="B148" s="181"/>
      <c r="C148" s="181"/>
      <c r="D148" s="28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</row>
    <row r="149" spans="2:17" x14ac:dyDescent="0.2">
      <c r="B149" s="181"/>
      <c r="C149" s="181"/>
      <c r="D149" s="28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</row>
    <row r="150" spans="2:17" x14ac:dyDescent="0.2">
      <c r="B150" s="181"/>
      <c r="C150" s="181"/>
      <c r="D150" s="28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</row>
    <row r="151" spans="2:17" x14ac:dyDescent="0.2">
      <c r="B151" s="181"/>
      <c r="C151" s="181"/>
      <c r="D151" s="28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</row>
    <row r="152" spans="2:17" x14ac:dyDescent="0.2">
      <c r="B152" s="181"/>
      <c r="C152" s="181"/>
      <c r="D152" s="28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</row>
    <row r="153" spans="2:17" x14ac:dyDescent="0.2">
      <c r="B153" s="181"/>
      <c r="C153" s="181"/>
      <c r="D153" s="28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</row>
    <row r="154" spans="2:17" x14ac:dyDescent="0.2">
      <c r="B154" s="181"/>
      <c r="C154" s="181"/>
      <c r="D154" s="28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</row>
    <row r="155" spans="2:17" x14ac:dyDescent="0.2">
      <c r="B155" s="181"/>
      <c r="C155" s="181"/>
      <c r="D155" s="28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</row>
    <row r="156" spans="2:17" x14ac:dyDescent="0.2">
      <c r="B156" s="181"/>
      <c r="C156" s="181"/>
      <c r="D156" s="28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</row>
    <row r="157" spans="2:17" x14ac:dyDescent="0.2">
      <c r="B157" s="181"/>
      <c r="C157" s="181"/>
      <c r="D157" s="28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</row>
    <row r="158" spans="2:17" x14ac:dyDescent="0.2">
      <c r="B158" s="181"/>
      <c r="C158" s="181"/>
      <c r="D158" s="28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</row>
    <row r="159" spans="2:17" x14ac:dyDescent="0.2">
      <c r="B159" s="181"/>
      <c r="C159" s="181"/>
      <c r="D159" s="28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</row>
    <row r="160" spans="2:17" x14ac:dyDescent="0.2">
      <c r="B160" s="181"/>
      <c r="C160" s="181"/>
      <c r="D160" s="28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</row>
    <row r="161" spans="2:17" x14ac:dyDescent="0.2">
      <c r="B161" s="181"/>
      <c r="C161" s="181"/>
      <c r="D161" s="28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</row>
    <row r="162" spans="2:17" x14ac:dyDescent="0.2">
      <c r="B162" s="181"/>
      <c r="C162" s="181"/>
      <c r="D162" s="28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</row>
    <row r="163" spans="2:17" x14ac:dyDescent="0.2">
      <c r="B163" s="181"/>
      <c r="C163" s="181"/>
      <c r="D163" s="28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</row>
    <row r="164" spans="2:17" x14ac:dyDescent="0.2">
      <c r="B164" s="181"/>
      <c r="C164" s="181"/>
      <c r="D164" s="28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</row>
    <row r="165" spans="2:17" x14ac:dyDescent="0.2">
      <c r="B165" s="181"/>
      <c r="C165" s="181"/>
      <c r="D165" s="28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</row>
    <row r="166" spans="2:17" x14ac:dyDescent="0.2">
      <c r="B166" s="181"/>
      <c r="C166" s="181"/>
      <c r="D166" s="28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</row>
    <row r="167" spans="2:17" x14ac:dyDescent="0.2">
      <c r="B167" s="181"/>
      <c r="C167" s="181"/>
      <c r="D167" s="28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</row>
    <row r="168" spans="2:17" x14ac:dyDescent="0.2">
      <c r="B168" s="181"/>
      <c r="C168" s="181"/>
      <c r="D168" s="28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</row>
    <row r="169" spans="2:17" x14ac:dyDescent="0.2">
      <c r="B169" s="181"/>
      <c r="C169" s="181"/>
      <c r="D169" s="28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</row>
    <row r="170" spans="2:17" x14ac:dyDescent="0.2">
      <c r="B170" s="181"/>
      <c r="C170" s="181"/>
      <c r="D170" s="28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</row>
    <row r="171" spans="2:17" x14ac:dyDescent="0.2">
      <c r="B171" s="181"/>
      <c r="C171" s="181"/>
      <c r="D171" s="28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</row>
    <row r="172" spans="2:17" x14ac:dyDescent="0.2">
      <c r="B172" s="181"/>
      <c r="C172" s="181"/>
      <c r="D172" s="28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</row>
    <row r="173" spans="2:17" x14ac:dyDescent="0.2">
      <c r="B173" s="181"/>
      <c r="C173" s="181"/>
      <c r="D173" s="28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</row>
    <row r="174" spans="2:17" x14ac:dyDescent="0.2">
      <c r="B174" s="181"/>
      <c r="C174" s="181"/>
      <c r="D174" s="28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40625" defaultRowHeight="12.75" x14ac:dyDescent="0.2"/>
  <cols>
    <col min="1" max="1" width="52.7109375" style="221" bestFit="1" customWidth="1"/>
    <col min="2" max="3" width="13.42578125" style="221" bestFit="1" customWidth="1"/>
    <col min="4" max="4" width="14" style="221" bestFit="1" customWidth="1"/>
    <col min="5" max="7" width="14.42578125" style="221" bestFit="1" customWidth="1"/>
    <col min="8" max="16384" width="9.140625" style="221"/>
  </cols>
  <sheetData>
    <row r="2" spans="1:19" ht="18.75" x14ac:dyDescent="0.3">
      <c r="A2" s="5" t="s">
        <v>189</v>
      </c>
      <c r="B2" s="3"/>
      <c r="C2" s="3"/>
      <c r="D2" s="3"/>
      <c r="E2" s="3"/>
      <c r="F2" s="3"/>
      <c r="G2" s="3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x14ac:dyDescent="0.2">
      <c r="A3" s="76"/>
    </row>
    <row r="4" spans="1:19" s="236" customFormat="1" x14ac:dyDescent="0.2">
      <c r="A4" s="229" t="str">
        <f>$A$2 &amp; " (" &amp;G4 &amp; ")"</f>
        <v>Державний та гарантований державою борг України за останні 5 років (млрд. грн)</v>
      </c>
      <c r="G4" s="236" t="str">
        <f>VALUAH</f>
        <v>млрд. грн</v>
      </c>
    </row>
    <row r="5" spans="1:19" s="37" customFormat="1" x14ac:dyDescent="0.2">
      <c r="A5" s="220"/>
      <c r="B5" s="244">
        <v>42735</v>
      </c>
      <c r="C5" s="244">
        <v>43100</v>
      </c>
      <c r="D5" s="244">
        <v>43465</v>
      </c>
      <c r="E5" s="244">
        <v>43830</v>
      </c>
      <c r="F5" s="244">
        <v>44196</v>
      </c>
      <c r="G5" s="244">
        <v>44377</v>
      </c>
    </row>
    <row r="6" spans="1:19" s="143" customFormat="1" x14ac:dyDescent="0.2">
      <c r="A6" s="61" t="s">
        <v>142</v>
      </c>
      <c r="B6" s="145">
        <f t="shared" ref="B6:G6" si="0">SUM(B$7+ B$8)</f>
        <v>1929.8088000897101</v>
      </c>
      <c r="C6" s="145">
        <f t="shared" si="0"/>
        <v>2141.69058800007</v>
      </c>
      <c r="D6" s="145">
        <f t="shared" si="0"/>
        <v>2168.4215676641802</v>
      </c>
      <c r="E6" s="145">
        <f t="shared" si="0"/>
        <v>1998.29589995677</v>
      </c>
      <c r="F6" s="145">
        <f t="shared" si="0"/>
        <v>2551.8817251684204</v>
      </c>
      <c r="G6" s="145">
        <f t="shared" si="0"/>
        <v>2514.3595384780501</v>
      </c>
    </row>
    <row r="7" spans="1:19" s="239" customFormat="1" x14ac:dyDescent="0.2">
      <c r="A7" s="177" t="s">
        <v>46</v>
      </c>
      <c r="B7" s="166">
        <v>689.73000579020004</v>
      </c>
      <c r="C7" s="166">
        <v>766.67894097356998</v>
      </c>
      <c r="D7" s="166">
        <v>771.41054367665004</v>
      </c>
      <c r="E7" s="166">
        <v>838.84791941263995</v>
      </c>
      <c r="F7" s="166">
        <v>1032.9472373353101</v>
      </c>
      <c r="G7" s="166">
        <v>1037.6683016340501</v>
      </c>
    </row>
    <row r="8" spans="1:19" s="239" customFormat="1" x14ac:dyDescent="0.2">
      <c r="A8" s="177" t="s">
        <v>59</v>
      </c>
      <c r="B8" s="166">
        <v>1240.07879429951</v>
      </c>
      <c r="C8" s="166">
        <v>1375.0116470265</v>
      </c>
      <c r="D8" s="166">
        <v>1397.0110239875301</v>
      </c>
      <c r="E8" s="166">
        <v>1159.4479805441299</v>
      </c>
      <c r="F8" s="166">
        <v>1518.9344878331101</v>
      </c>
      <c r="G8" s="166">
        <v>1476.6912368440001</v>
      </c>
    </row>
    <row r="9" spans="1:19" x14ac:dyDescent="0.2"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</row>
    <row r="10" spans="1:19" x14ac:dyDescent="0.2">
      <c r="A10" s="229" t="str">
        <f>$A$2 &amp; " (" &amp;G10 &amp; ")"</f>
        <v>Державний та гарантований державою борг України за останні 5 років (млрд. дол. США)</v>
      </c>
      <c r="B10" s="214"/>
      <c r="C10" s="214"/>
      <c r="D10" s="214"/>
      <c r="E10" s="214"/>
      <c r="F10" s="214"/>
      <c r="G10" s="236" t="str">
        <f>VALUSD</f>
        <v>млрд. дол. США</v>
      </c>
      <c r="H10" s="214"/>
      <c r="I10" s="214"/>
      <c r="J10" s="214"/>
      <c r="K10" s="214"/>
      <c r="L10" s="214"/>
      <c r="M10" s="214"/>
      <c r="N10" s="214"/>
      <c r="O10" s="214"/>
      <c r="P10" s="214"/>
      <c r="Q10" s="214"/>
    </row>
    <row r="11" spans="1:19" s="141" customFormat="1" x14ac:dyDescent="0.2">
      <c r="A11" s="220"/>
      <c r="B11" s="244">
        <v>42735</v>
      </c>
      <c r="C11" s="244">
        <v>43100</v>
      </c>
      <c r="D11" s="244">
        <v>43465</v>
      </c>
      <c r="E11" s="244">
        <v>43830</v>
      </c>
      <c r="F11" s="244">
        <v>44196</v>
      </c>
      <c r="G11" s="244">
        <v>44377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19" s="17" customFormat="1" x14ac:dyDescent="0.2">
      <c r="A12" s="61" t="s">
        <v>142</v>
      </c>
      <c r="B12" s="145">
        <f t="shared" ref="B12:G12" si="1">SUM(B$13+ B$14)</f>
        <v>70.972707080150002</v>
      </c>
      <c r="C12" s="145">
        <f t="shared" si="1"/>
        <v>76.305753084320003</v>
      </c>
      <c r="D12" s="145">
        <f t="shared" si="1"/>
        <v>78.315547975930002</v>
      </c>
      <c r="E12" s="145">
        <f t="shared" si="1"/>
        <v>84.365406859519993</v>
      </c>
      <c r="F12" s="145">
        <f t="shared" si="1"/>
        <v>90.253504033989998</v>
      </c>
      <c r="G12" s="145">
        <f t="shared" si="1"/>
        <v>92.520304032729996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9" s="87" customFormat="1" x14ac:dyDescent="0.2">
      <c r="A13" s="77" t="s">
        <v>46</v>
      </c>
      <c r="B13" s="48">
        <v>25.366246471259998</v>
      </c>
      <c r="C13" s="48">
        <v>27.315810366209998</v>
      </c>
      <c r="D13" s="48">
        <v>27.860560115839998</v>
      </c>
      <c r="E13" s="48">
        <v>35.415048399980002</v>
      </c>
      <c r="F13" s="48">
        <v>36.532691437769998</v>
      </c>
      <c r="G13" s="48">
        <v>38.182839519749997</v>
      </c>
      <c r="H13" s="73"/>
      <c r="I13" s="73"/>
      <c r="J13" s="73"/>
      <c r="K13" s="73"/>
      <c r="L13" s="73"/>
      <c r="M13" s="73"/>
      <c r="N13" s="73"/>
      <c r="O13" s="73"/>
      <c r="P13" s="73"/>
      <c r="Q13" s="73"/>
    </row>
    <row r="14" spans="1:19" s="87" customFormat="1" x14ac:dyDescent="0.2">
      <c r="A14" s="77" t="s">
        <v>59</v>
      </c>
      <c r="B14" s="48">
        <v>45.606460608890004</v>
      </c>
      <c r="C14" s="48">
        <v>48.989942718110001</v>
      </c>
      <c r="D14" s="48">
        <v>50.45498786009</v>
      </c>
      <c r="E14" s="48">
        <v>48.950358459539999</v>
      </c>
      <c r="F14" s="48">
        <v>53.72081259622</v>
      </c>
      <c r="G14" s="48">
        <v>54.337464512979999</v>
      </c>
      <c r="H14" s="73"/>
      <c r="I14" s="73"/>
      <c r="J14" s="73"/>
      <c r="K14" s="73"/>
      <c r="L14" s="73"/>
      <c r="M14" s="73"/>
      <c r="N14" s="73"/>
      <c r="O14" s="73"/>
      <c r="P14" s="73"/>
      <c r="Q14" s="73"/>
    </row>
    <row r="15" spans="1:19" x14ac:dyDescent="0.2"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</row>
    <row r="16" spans="1:19" s="162" customFormat="1" x14ac:dyDescent="0.2">
      <c r="G16" s="67" t="s">
        <v>181</v>
      </c>
    </row>
    <row r="17" spans="1:19" s="141" customFormat="1" x14ac:dyDescent="0.2">
      <c r="A17" s="220"/>
      <c r="B17" s="244">
        <v>42735</v>
      </c>
      <c r="C17" s="244">
        <v>43100</v>
      </c>
      <c r="D17" s="244">
        <v>43465</v>
      </c>
      <c r="E17" s="244">
        <v>43830</v>
      </c>
      <c r="F17" s="244">
        <v>44196</v>
      </c>
      <c r="G17" s="244">
        <v>44377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spans="1:19" s="17" customFormat="1" x14ac:dyDescent="0.2">
      <c r="A18" s="61" t="s">
        <v>142</v>
      </c>
      <c r="B18" s="145">
        <f t="shared" ref="B18:G18" si="2">SUM(B$19+ B$20)</f>
        <v>1</v>
      </c>
      <c r="C18" s="145">
        <f t="shared" si="2"/>
        <v>1</v>
      </c>
      <c r="D18" s="145">
        <f t="shared" si="2"/>
        <v>1</v>
      </c>
      <c r="E18" s="145">
        <f t="shared" si="2"/>
        <v>1</v>
      </c>
      <c r="F18" s="145">
        <f t="shared" si="2"/>
        <v>1</v>
      </c>
      <c r="G18" s="145">
        <f t="shared" si="2"/>
        <v>1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9" s="87" customFormat="1" x14ac:dyDescent="0.2">
      <c r="A19" s="77" t="s">
        <v>46</v>
      </c>
      <c r="B19" s="146">
        <v>0.357408</v>
      </c>
      <c r="C19" s="146">
        <v>0.35797800000000002</v>
      </c>
      <c r="D19" s="146">
        <v>0.35574699999999998</v>
      </c>
      <c r="E19" s="146">
        <v>0.41978199999999999</v>
      </c>
      <c r="F19" s="146">
        <v>0.404779</v>
      </c>
      <c r="G19" s="146">
        <v>0.41269699999999998</v>
      </c>
      <c r="H19" s="73"/>
      <c r="I19" s="73"/>
      <c r="J19" s="73"/>
      <c r="K19" s="73"/>
      <c r="L19" s="73"/>
      <c r="M19" s="73"/>
      <c r="N19" s="73"/>
      <c r="O19" s="73"/>
      <c r="P19" s="73"/>
      <c r="Q19" s="73"/>
    </row>
    <row r="20" spans="1:19" s="87" customFormat="1" x14ac:dyDescent="0.2">
      <c r="A20" s="77" t="s">
        <v>59</v>
      </c>
      <c r="B20" s="146">
        <v>0.64259200000000005</v>
      </c>
      <c r="C20" s="146">
        <v>0.64202199999999998</v>
      </c>
      <c r="D20" s="146">
        <v>0.64425299999999996</v>
      </c>
      <c r="E20" s="146">
        <v>0.58021800000000001</v>
      </c>
      <c r="F20" s="146">
        <v>0.595221</v>
      </c>
      <c r="G20" s="146">
        <v>0.58730300000000002</v>
      </c>
      <c r="H20" s="73"/>
      <c r="I20" s="73"/>
      <c r="J20" s="73"/>
      <c r="K20" s="73"/>
      <c r="L20" s="73"/>
      <c r="M20" s="73"/>
      <c r="N20" s="73"/>
      <c r="O20" s="73"/>
      <c r="P20" s="73"/>
      <c r="Q20" s="73"/>
    </row>
    <row r="21" spans="1:19" x14ac:dyDescent="0.2"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</row>
    <row r="22" spans="1:19" x14ac:dyDescent="0.2"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</row>
    <row r="23" spans="1:19" x14ac:dyDescent="0.2"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</row>
    <row r="24" spans="1:19" x14ac:dyDescent="0.2"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</row>
    <row r="25" spans="1:19" s="162" customFormat="1" x14ac:dyDescent="0.2"/>
    <row r="26" spans="1:19" x14ac:dyDescent="0.2"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</row>
    <row r="27" spans="1:19" x14ac:dyDescent="0.2"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</row>
    <row r="28" spans="1:19" x14ac:dyDescent="0.2"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</row>
    <row r="29" spans="1:19" x14ac:dyDescent="0.2"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</row>
    <row r="30" spans="1:19" x14ac:dyDescent="0.2"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</row>
    <row r="31" spans="1:19" x14ac:dyDescent="0.2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</row>
    <row r="32" spans="1:19" x14ac:dyDescent="0.2"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</row>
    <row r="33" spans="2:17" x14ac:dyDescent="0.2"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</row>
    <row r="34" spans="2:17" x14ac:dyDescent="0.2"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</row>
    <row r="35" spans="2:17" x14ac:dyDescent="0.2"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</row>
    <row r="36" spans="2:17" x14ac:dyDescent="0.2"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</row>
    <row r="37" spans="2:17" x14ac:dyDescent="0.2"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</row>
    <row r="38" spans="2:17" x14ac:dyDescent="0.2"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</row>
    <row r="39" spans="2:17" x14ac:dyDescent="0.2"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</row>
    <row r="40" spans="2:17" x14ac:dyDescent="0.2"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</row>
    <row r="41" spans="2:17" x14ac:dyDescent="0.2"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</row>
    <row r="42" spans="2:17" x14ac:dyDescent="0.2"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2:17" x14ac:dyDescent="0.2"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</row>
    <row r="44" spans="2:17" x14ac:dyDescent="0.2"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</row>
    <row r="45" spans="2:17" x14ac:dyDescent="0.2"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</row>
    <row r="46" spans="2:17" x14ac:dyDescent="0.2"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</row>
    <row r="47" spans="2:17" x14ac:dyDescent="0.2">
      <c r="B47" s="214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</row>
    <row r="48" spans="2:17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</row>
    <row r="49" spans="2:17" x14ac:dyDescent="0.2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</row>
    <row r="50" spans="2:17" x14ac:dyDescent="0.2"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</row>
    <row r="51" spans="2:17" x14ac:dyDescent="0.2"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</row>
    <row r="52" spans="2:17" x14ac:dyDescent="0.2">
      <c r="B52" s="214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</row>
    <row r="53" spans="2:17" x14ac:dyDescent="0.2"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</row>
    <row r="54" spans="2:17" x14ac:dyDescent="0.2">
      <c r="B54" s="214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</row>
    <row r="55" spans="2:17" x14ac:dyDescent="0.2"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</row>
    <row r="56" spans="2:17" x14ac:dyDescent="0.2">
      <c r="B56" s="214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</row>
    <row r="57" spans="2:17" x14ac:dyDescent="0.2">
      <c r="B57" s="214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</row>
    <row r="58" spans="2:17" x14ac:dyDescent="0.2"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</row>
    <row r="59" spans="2:17" x14ac:dyDescent="0.2"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</row>
    <row r="60" spans="2:17" x14ac:dyDescent="0.2"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</row>
    <row r="61" spans="2:17" x14ac:dyDescent="0.2">
      <c r="B61" s="214"/>
      <c r="C61" s="214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</row>
    <row r="62" spans="2:17" x14ac:dyDescent="0.2"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</row>
    <row r="63" spans="2:17" x14ac:dyDescent="0.2"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</row>
    <row r="64" spans="2:17" x14ac:dyDescent="0.2"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</row>
    <row r="65" spans="2:17" x14ac:dyDescent="0.2"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</row>
    <row r="66" spans="2:17" x14ac:dyDescent="0.2">
      <c r="B66" s="214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</row>
    <row r="67" spans="2:17" x14ac:dyDescent="0.2">
      <c r="B67" s="214"/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</row>
    <row r="68" spans="2:17" x14ac:dyDescent="0.2">
      <c r="B68" s="214"/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</row>
    <row r="69" spans="2:17" x14ac:dyDescent="0.2">
      <c r="B69" s="214"/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</row>
    <row r="70" spans="2:17" x14ac:dyDescent="0.2">
      <c r="B70" s="214"/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</row>
    <row r="71" spans="2:17" x14ac:dyDescent="0.2">
      <c r="B71" s="214"/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</row>
    <row r="72" spans="2:17" x14ac:dyDescent="0.2"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</row>
    <row r="73" spans="2:17" x14ac:dyDescent="0.2">
      <c r="B73" s="214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</row>
    <row r="74" spans="2:17" x14ac:dyDescent="0.2">
      <c r="B74" s="214"/>
      <c r="C74" s="214"/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</row>
    <row r="75" spans="2:17" x14ac:dyDescent="0.2">
      <c r="B75" s="214"/>
      <c r="C75" s="214"/>
      <c r="D75" s="214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</row>
    <row r="76" spans="2:17" x14ac:dyDescent="0.2">
      <c r="B76" s="214"/>
      <c r="C76" s="214"/>
      <c r="D76" s="214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</row>
    <row r="77" spans="2:17" x14ac:dyDescent="0.2">
      <c r="B77" s="214"/>
      <c r="C77" s="214"/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</row>
    <row r="78" spans="2:17" x14ac:dyDescent="0.2">
      <c r="B78" s="214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</row>
    <row r="79" spans="2:17" x14ac:dyDescent="0.2">
      <c r="B79" s="214"/>
      <c r="C79" s="214"/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</row>
    <row r="80" spans="2:17" x14ac:dyDescent="0.2">
      <c r="B80" s="214"/>
      <c r="C80" s="214"/>
      <c r="D80" s="214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</row>
    <row r="81" spans="2:17" x14ac:dyDescent="0.2">
      <c r="B81" s="214"/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</row>
    <row r="82" spans="2:17" x14ac:dyDescent="0.2">
      <c r="B82" s="214"/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</row>
    <row r="83" spans="2:17" x14ac:dyDescent="0.2">
      <c r="B83" s="214"/>
      <c r="C83" s="214"/>
      <c r="D83" s="214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</row>
    <row r="84" spans="2:17" x14ac:dyDescent="0.2">
      <c r="B84" s="214"/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</row>
    <row r="85" spans="2:17" x14ac:dyDescent="0.2"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</row>
    <row r="86" spans="2:17" x14ac:dyDescent="0.2">
      <c r="B86" s="214"/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</row>
    <row r="87" spans="2:17" x14ac:dyDescent="0.2">
      <c r="B87" s="214"/>
      <c r="C87" s="214"/>
      <c r="D87" s="214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</row>
    <row r="88" spans="2:17" x14ac:dyDescent="0.2">
      <c r="B88" s="214"/>
      <c r="C88" s="214"/>
      <c r="D88" s="214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</row>
    <row r="89" spans="2:17" x14ac:dyDescent="0.2">
      <c r="B89" s="214"/>
      <c r="C89" s="214"/>
      <c r="D89" s="214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</row>
    <row r="90" spans="2:17" x14ac:dyDescent="0.2">
      <c r="B90" s="214"/>
      <c r="C90" s="214"/>
      <c r="D90" s="214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</row>
    <row r="91" spans="2:17" x14ac:dyDescent="0.2">
      <c r="B91" s="214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</row>
    <row r="92" spans="2:17" x14ac:dyDescent="0.2">
      <c r="B92" s="214"/>
      <c r="C92" s="214"/>
      <c r="D92" s="214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</row>
    <row r="93" spans="2:17" x14ac:dyDescent="0.2">
      <c r="B93" s="214"/>
      <c r="C93" s="214"/>
      <c r="D93" s="214"/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</row>
    <row r="94" spans="2:17" x14ac:dyDescent="0.2"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</row>
    <row r="95" spans="2:17" x14ac:dyDescent="0.2">
      <c r="B95" s="214"/>
      <c r="C95" s="214"/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</row>
    <row r="96" spans="2:17" x14ac:dyDescent="0.2">
      <c r="B96" s="214"/>
      <c r="C96" s="214"/>
      <c r="D96" s="214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</row>
    <row r="97" spans="2:17" x14ac:dyDescent="0.2">
      <c r="B97" s="214"/>
      <c r="C97" s="214"/>
      <c r="D97" s="214"/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4"/>
      <c r="Q97" s="214"/>
    </row>
    <row r="98" spans="2:17" x14ac:dyDescent="0.2">
      <c r="B98" s="214"/>
      <c r="C98" s="214"/>
      <c r="D98" s="214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</row>
    <row r="99" spans="2:17" x14ac:dyDescent="0.2">
      <c r="B99" s="214"/>
      <c r="C99" s="214"/>
      <c r="D99" s="214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</row>
    <row r="100" spans="2:17" x14ac:dyDescent="0.2">
      <c r="B100" s="214"/>
      <c r="C100" s="214"/>
      <c r="D100" s="214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</row>
    <row r="101" spans="2:17" x14ac:dyDescent="0.2">
      <c r="B101" s="214"/>
      <c r="C101" s="214"/>
      <c r="D101" s="214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</row>
    <row r="102" spans="2:17" x14ac:dyDescent="0.2">
      <c r="B102" s="214"/>
      <c r="C102" s="214"/>
      <c r="D102" s="214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</row>
    <row r="103" spans="2:17" x14ac:dyDescent="0.2">
      <c r="B103" s="214"/>
      <c r="C103" s="214"/>
      <c r="D103" s="214"/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</row>
    <row r="104" spans="2:17" x14ac:dyDescent="0.2">
      <c r="B104" s="214"/>
      <c r="C104" s="214"/>
      <c r="D104" s="214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</row>
    <row r="105" spans="2:17" x14ac:dyDescent="0.2">
      <c r="B105" s="214"/>
      <c r="C105" s="214"/>
      <c r="D105" s="214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</row>
    <row r="106" spans="2:17" x14ac:dyDescent="0.2">
      <c r="B106" s="214"/>
      <c r="C106" s="214"/>
      <c r="D106" s="214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</row>
    <row r="107" spans="2:17" x14ac:dyDescent="0.2">
      <c r="B107" s="214"/>
      <c r="C107" s="214"/>
      <c r="D107" s="214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</row>
    <row r="108" spans="2:17" x14ac:dyDescent="0.2">
      <c r="B108" s="214"/>
      <c r="C108" s="214"/>
      <c r="D108" s="214"/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</row>
    <row r="109" spans="2:17" x14ac:dyDescent="0.2">
      <c r="B109" s="214"/>
      <c r="C109" s="214"/>
      <c r="D109" s="214"/>
      <c r="E109" s="214"/>
      <c r="F109" s="214"/>
      <c r="G109" s="214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</row>
    <row r="110" spans="2:17" x14ac:dyDescent="0.2">
      <c r="B110" s="214"/>
      <c r="C110" s="214"/>
      <c r="D110" s="214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</row>
    <row r="111" spans="2:17" x14ac:dyDescent="0.2">
      <c r="B111" s="214"/>
      <c r="C111" s="214"/>
      <c r="D111" s="214"/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  <c r="O111" s="214"/>
      <c r="P111" s="214"/>
      <c r="Q111" s="214"/>
    </row>
    <row r="112" spans="2:17" x14ac:dyDescent="0.2">
      <c r="B112" s="214"/>
      <c r="C112" s="214"/>
      <c r="D112" s="214"/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</row>
    <row r="113" spans="2:17" x14ac:dyDescent="0.2">
      <c r="B113" s="214"/>
      <c r="C113" s="214"/>
      <c r="D113" s="214"/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</row>
    <row r="114" spans="2:17" x14ac:dyDescent="0.2">
      <c r="B114" s="214"/>
      <c r="C114" s="214"/>
      <c r="D114" s="214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</row>
    <row r="115" spans="2:17" x14ac:dyDescent="0.2">
      <c r="B115" s="214"/>
      <c r="C115" s="214"/>
      <c r="D115" s="214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</row>
    <row r="116" spans="2:17" x14ac:dyDescent="0.2">
      <c r="B116" s="214"/>
      <c r="C116" s="214"/>
      <c r="D116" s="214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</row>
    <row r="117" spans="2:17" x14ac:dyDescent="0.2">
      <c r="B117" s="214"/>
      <c r="C117" s="214"/>
      <c r="D117" s="214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</row>
    <row r="118" spans="2:17" x14ac:dyDescent="0.2">
      <c r="B118" s="214"/>
      <c r="C118" s="214"/>
      <c r="D118" s="214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</row>
    <row r="119" spans="2:17" x14ac:dyDescent="0.2">
      <c r="B119" s="214"/>
      <c r="C119" s="214"/>
      <c r="D119" s="214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</row>
    <row r="120" spans="2:17" x14ac:dyDescent="0.2">
      <c r="B120" s="214"/>
      <c r="C120" s="214"/>
      <c r="D120" s="214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</row>
    <row r="121" spans="2:17" x14ac:dyDescent="0.2">
      <c r="B121" s="214"/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</row>
    <row r="122" spans="2:17" x14ac:dyDescent="0.2"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</row>
    <row r="123" spans="2:17" x14ac:dyDescent="0.2">
      <c r="B123" s="214"/>
      <c r="C123" s="214"/>
      <c r="D123" s="214"/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</row>
    <row r="124" spans="2:17" x14ac:dyDescent="0.2">
      <c r="B124" s="214"/>
      <c r="C124" s="214"/>
      <c r="D124" s="214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</row>
    <row r="125" spans="2:17" x14ac:dyDescent="0.2">
      <c r="B125" s="214"/>
      <c r="C125" s="214"/>
      <c r="D125" s="214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</row>
    <row r="126" spans="2:17" x14ac:dyDescent="0.2">
      <c r="B126" s="214"/>
      <c r="C126" s="214"/>
      <c r="D126" s="214"/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</row>
    <row r="127" spans="2:17" x14ac:dyDescent="0.2">
      <c r="B127" s="214"/>
      <c r="C127" s="214"/>
      <c r="D127" s="214"/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</row>
    <row r="128" spans="2:17" x14ac:dyDescent="0.2">
      <c r="B128" s="214"/>
      <c r="C128" s="214"/>
      <c r="D128" s="214"/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</row>
    <row r="129" spans="2:17" x14ac:dyDescent="0.2">
      <c r="B129" s="214"/>
      <c r="C129" s="214"/>
      <c r="D129" s="214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</row>
    <row r="130" spans="2:17" x14ac:dyDescent="0.2">
      <c r="B130" s="214"/>
      <c r="C130" s="214"/>
      <c r="D130" s="214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</row>
    <row r="131" spans="2:17" x14ac:dyDescent="0.2">
      <c r="B131" s="214"/>
      <c r="C131" s="214"/>
      <c r="D131" s="214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</row>
    <row r="132" spans="2:17" x14ac:dyDescent="0.2">
      <c r="B132" s="214"/>
      <c r="C132" s="214"/>
      <c r="D132" s="214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</row>
    <row r="133" spans="2:17" x14ac:dyDescent="0.2">
      <c r="B133" s="214"/>
      <c r="C133" s="214"/>
      <c r="D133" s="214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</row>
    <row r="134" spans="2:17" x14ac:dyDescent="0.2">
      <c r="B134" s="214"/>
      <c r="C134" s="214"/>
      <c r="D134" s="214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</row>
    <row r="135" spans="2:17" x14ac:dyDescent="0.2">
      <c r="B135" s="214"/>
      <c r="C135" s="214"/>
      <c r="D135" s="214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</row>
    <row r="136" spans="2:17" x14ac:dyDescent="0.2">
      <c r="B136" s="214"/>
      <c r="C136" s="214"/>
      <c r="D136" s="214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</row>
    <row r="137" spans="2:17" x14ac:dyDescent="0.2">
      <c r="B137" s="214"/>
      <c r="C137" s="214"/>
      <c r="D137" s="214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</row>
    <row r="138" spans="2:17" x14ac:dyDescent="0.2">
      <c r="B138" s="214"/>
      <c r="C138" s="214"/>
      <c r="D138" s="214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</row>
    <row r="139" spans="2:17" x14ac:dyDescent="0.2">
      <c r="B139" s="214"/>
      <c r="C139" s="214"/>
      <c r="D139" s="214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</row>
    <row r="140" spans="2:17" x14ac:dyDescent="0.2">
      <c r="B140" s="214"/>
      <c r="C140" s="214"/>
      <c r="D140" s="214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</row>
    <row r="141" spans="2:17" x14ac:dyDescent="0.2">
      <c r="B141" s="214"/>
      <c r="C141" s="214"/>
      <c r="D141" s="214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</row>
    <row r="142" spans="2:17" x14ac:dyDescent="0.2">
      <c r="B142" s="214"/>
      <c r="C142" s="214"/>
      <c r="D142" s="214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</row>
    <row r="143" spans="2:17" x14ac:dyDescent="0.2">
      <c r="B143" s="214"/>
      <c r="C143" s="214"/>
      <c r="D143" s="214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</row>
    <row r="144" spans="2:17" x14ac:dyDescent="0.2">
      <c r="B144" s="214"/>
      <c r="C144" s="214"/>
      <c r="D144" s="214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</row>
    <row r="145" spans="2:17" x14ac:dyDescent="0.2">
      <c r="B145" s="214"/>
      <c r="C145" s="214"/>
      <c r="D145" s="214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</row>
    <row r="146" spans="2:17" x14ac:dyDescent="0.2">
      <c r="B146" s="214"/>
      <c r="C146" s="214"/>
      <c r="D146" s="214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</row>
    <row r="147" spans="2:17" x14ac:dyDescent="0.2">
      <c r="B147" s="214"/>
      <c r="C147" s="214"/>
      <c r="D147" s="214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</row>
    <row r="148" spans="2:17" x14ac:dyDescent="0.2">
      <c r="B148" s="214"/>
      <c r="C148" s="214"/>
      <c r="D148" s="214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</row>
    <row r="149" spans="2:17" x14ac:dyDescent="0.2">
      <c r="B149" s="214"/>
      <c r="C149" s="214"/>
      <c r="D149" s="214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</row>
    <row r="150" spans="2:17" x14ac:dyDescent="0.2">
      <c r="B150" s="214"/>
      <c r="C150" s="214"/>
      <c r="D150" s="214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</row>
    <row r="151" spans="2:17" x14ac:dyDescent="0.2">
      <c r="B151" s="214"/>
      <c r="C151" s="214"/>
      <c r="D151" s="214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</row>
    <row r="152" spans="2:17" x14ac:dyDescent="0.2">
      <c r="B152" s="214"/>
      <c r="C152" s="214"/>
      <c r="D152" s="214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</row>
    <row r="153" spans="2:17" x14ac:dyDescent="0.2">
      <c r="B153" s="214"/>
      <c r="C153" s="214"/>
      <c r="D153" s="214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</row>
    <row r="154" spans="2:17" x14ac:dyDescent="0.2">
      <c r="B154" s="214"/>
      <c r="C154" s="214"/>
      <c r="D154" s="214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</row>
    <row r="155" spans="2:17" x14ac:dyDescent="0.2">
      <c r="B155" s="214"/>
      <c r="C155" s="214"/>
      <c r="D155" s="214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</row>
    <row r="156" spans="2:17" x14ac:dyDescent="0.2">
      <c r="B156" s="214"/>
      <c r="C156" s="214"/>
      <c r="D156" s="214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</row>
    <row r="157" spans="2:17" x14ac:dyDescent="0.2">
      <c r="B157" s="214"/>
      <c r="C157" s="214"/>
      <c r="D157" s="214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</row>
    <row r="158" spans="2:17" x14ac:dyDescent="0.2">
      <c r="B158" s="214"/>
      <c r="C158" s="214"/>
      <c r="D158" s="214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</row>
    <row r="159" spans="2:17" x14ac:dyDescent="0.2">
      <c r="B159" s="214"/>
      <c r="C159" s="214"/>
      <c r="D159" s="214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</row>
    <row r="160" spans="2:17" x14ac:dyDescent="0.2">
      <c r="B160" s="214"/>
      <c r="C160" s="214"/>
      <c r="D160" s="214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</row>
    <row r="161" spans="2:17" x14ac:dyDescent="0.2">
      <c r="B161" s="214"/>
      <c r="C161" s="214"/>
      <c r="D161" s="214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</row>
    <row r="162" spans="2:17" x14ac:dyDescent="0.2">
      <c r="B162" s="214"/>
      <c r="C162" s="214"/>
      <c r="D162" s="214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</row>
    <row r="163" spans="2:17" x14ac:dyDescent="0.2">
      <c r="B163" s="214"/>
      <c r="C163" s="214"/>
      <c r="D163" s="214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</row>
    <row r="164" spans="2:17" x14ac:dyDescent="0.2">
      <c r="B164" s="214"/>
      <c r="C164" s="214"/>
      <c r="D164" s="214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</row>
    <row r="165" spans="2:17" x14ac:dyDescent="0.2">
      <c r="B165" s="214"/>
      <c r="C165" s="214"/>
      <c r="D165" s="214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</row>
    <row r="166" spans="2:17" x14ac:dyDescent="0.2">
      <c r="B166" s="214"/>
      <c r="C166" s="214"/>
      <c r="D166" s="214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</row>
    <row r="167" spans="2:17" x14ac:dyDescent="0.2">
      <c r="B167" s="214"/>
      <c r="C167" s="214"/>
      <c r="D167" s="214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</row>
    <row r="168" spans="2:17" x14ac:dyDescent="0.2">
      <c r="B168" s="214"/>
      <c r="C168" s="214"/>
      <c r="D168" s="214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</row>
    <row r="169" spans="2:17" x14ac:dyDescent="0.2">
      <c r="B169" s="214"/>
      <c r="C169" s="214"/>
      <c r="D169" s="214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</row>
    <row r="170" spans="2:17" x14ac:dyDescent="0.2">
      <c r="B170" s="214"/>
      <c r="C170" s="214"/>
      <c r="D170" s="214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</row>
    <row r="171" spans="2:17" x14ac:dyDescent="0.2">
      <c r="B171" s="214"/>
      <c r="C171" s="214"/>
      <c r="D171" s="214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</row>
    <row r="172" spans="2:17" x14ac:dyDescent="0.2">
      <c r="B172" s="214"/>
      <c r="C172" s="214"/>
      <c r="D172" s="214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</row>
    <row r="173" spans="2:17" x14ac:dyDescent="0.2">
      <c r="B173" s="214"/>
      <c r="C173" s="214"/>
      <c r="D173" s="214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</row>
    <row r="174" spans="2:17" x14ac:dyDescent="0.2">
      <c r="B174" s="214"/>
      <c r="C174" s="214"/>
      <c r="D174" s="214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</row>
    <row r="175" spans="2:17" x14ac:dyDescent="0.2">
      <c r="B175" s="214"/>
      <c r="C175" s="214"/>
      <c r="D175" s="214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</row>
    <row r="176" spans="2:17" x14ac:dyDescent="0.2">
      <c r="B176" s="214"/>
      <c r="C176" s="214"/>
      <c r="D176" s="214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</row>
    <row r="177" spans="2:17" x14ac:dyDescent="0.2">
      <c r="B177" s="214"/>
      <c r="C177" s="214"/>
      <c r="D177" s="214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</row>
    <row r="178" spans="2:17" x14ac:dyDescent="0.2">
      <c r="B178" s="214"/>
      <c r="C178" s="214"/>
      <c r="D178" s="214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</row>
    <row r="179" spans="2:17" x14ac:dyDescent="0.2">
      <c r="B179" s="214"/>
      <c r="C179" s="214"/>
      <c r="D179" s="214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</row>
    <row r="180" spans="2:17" x14ac:dyDescent="0.2">
      <c r="B180" s="214"/>
      <c r="C180" s="214"/>
      <c r="D180" s="214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</row>
    <row r="181" spans="2:17" x14ac:dyDescent="0.2">
      <c r="B181" s="214"/>
      <c r="C181" s="214"/>
      <c r="D181" s="214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</row>
    <row r="182" spans="2:17" x14ac:dyDescent="0.2">
      <c r="B182" s="214"/>
      <c r="C182" s="214"/>
      <c r="D182" s="214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</row>
    <row r="183" spans="2:17" x14ac:dyDescent="0.2">
      <c r="B183" s="214"/>
      <c r="C183" s="214"/>
      <c r="D183" s="214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</row>
    <row r="184" spans="2:17" x14ac:dyDescent="0.2">
      <c r="B184" s="214"/>
      <c r="C184" s="214"/>
      <c r="D184" s="214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</row>
    <row r="185" spans="2:17" x14ac:dyDescent="0.2">
      <c r="B185" s="214"/>
      <c r="C185" s="214"/>
      <c r="D185" s="214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</row>
    <row r="186" spans="2:17" x14ac:dyDescent="0.2">
      <c r="B186" s="214"/>
      <c r="C186" s="214"/>
      <c r="D186" s="214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</row>
    <row r="187" spans="2:17" x14ac:dyDescent="0.2">
      <c r="B187" s="214"/>
      <c r="C187" s="214"/>
      <c r="D187" s="214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</row>
    <row r="188" spans="2:17" x14ac:dyDescent="0.2">
      <c r="B188" s="214"/>
      <c r="C188" s="214"/>
      <c r="D188" s="214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</row>
    <row r="189" spans="2:17" x14ac:dyDescent="0.2">
      <c r="B189" s="214"/>
      <c r="C189" s="214"/>
      <c r="D189" s="214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</row>
    <row r="190" spans="2:17" x14ac:dyDescent="0.2">
      <c r="B190" s="214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</row>
    <row r="191" spans="2:17" x14ac:dyDescent="0.2">
      <c r="B191" s="214"/>
      <c r="C191" s="214"/>
      <c r="D191" s="214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</row>
    <row r="192" spans="2:17" x14ac:dyDescent="0.2">
      <c r="B192" s="214"/>
      <c r="C192" s="214"/>
      <c r="D192" s="214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</row>
    <row r="193" spans="2:17" x14ac:dyDescent="0.2">
      <c r="B193" s="214"/>
      <c r="C193" s="214"/>
      <c r="D193" s="214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</row>
    <row r="194" spans="2:17" x14ac:dyDescent="0.2">
      <c r="B194" s="214"/>
      <c r="C194" s="214"/>
      <c r="D194" s="214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</row>
    <row r="195" spans="2:17" x14ac:dyDescent="0.2">
      <c r="B195" s="214"/>
      <c r="C195" s="214"/>
      <c r="D195" s="214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</row>
    <row r="196" spans="2:17" x14ac:dyDescent="0.2">
      <c r="B196" s="214"/>
      <c r="C196" s="214"/>
      <c r="D196" s="214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</row>
    <row r="197" spans="2:17" x14ac:dyDescent="0.2">
      <c r="B197" s="214"/>
      <c r="C197" s="214"/>
      <c r="D197" s="214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</row>
    <row r="198" spans="2:17" x14ac:dyDescent="0.2">
      <c r="B198" s="214"/>
      <c r="C198" s="214"/>
      <c r="D198" s="214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</row>
    <row r="199" spans="2:17" x14ac:dyDescent="0.2">
      <c r="B199" s="214"/>
      <c r="C199" s="214"/>
      <c r="D199" s="214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</row>
    <row r="200" spans="2:17" x14ac:dyDescent="0.2">
      <c r="B200" s="214"/>
      <c r="C200" s="214"/>
      <c r="D200" s="214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</row>
    <row r="201" spans="2:17" x14ac:dyDescent="0.2">
      <c r="B201" s="214"/>
      <c r="C201" s="214"/>
      <c r="D201" s="214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</row>
    <row r="202" spans="2:17" x14ac:dyDescent="0.2">
      <c r="B202" s="214"/>
      <c r="C202" s="214"/>
      <c r="D202" s="214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</row>
    <row r="203" spans="2:17" x14ac:dyDescent="0.2">
      <c r="B203" s="214"/>
      <c r="C203" s="214"/>
      <c r="D203" s="214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</row>
    <row r="204" spans="2:17" x14ac:dyDescent="0.2">
      <c r="B204" s="214"/>
      <c r="C204" s="214"/>
      <c r="D204" s="214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</row>
    <row r="205" spans="2:17" x14ac:dyDescent="0.2">
      <c r="B205" s="214"/>
      <c r="C205" s="214"/>
      <c r="D205" s="214"/>
      <c r="E205" s="214"/>
      <c r="F205" s="214"/>
      <c r="G205" s="214"/>
      <c r="H205" s="214"/>
      <c r="I205" s="214"/>
      <c r="J205" s="214"/>
      <c r="K205" s="214"/>
      <c r="L205" s="214"/>
      <c r="M205" s="214"/>
      <c r="N205" s="214"/>
      <c r="O205" s="214"/>
      <c r="P205" s="214"/>
      <c r="Q205" s="214"/>
    </row>
    <row r="206" spans="2:17" x14ac:dyDescent="0.2">
      <c r="B206" s="214"/>
      <c r="C206" s="214"/>
      <c r="D206" s="214"/>
      <c r="E206" s="214"/>
      <c r="F206" s="214"/>
      <c r="G206" s="214"/>
      <c r="H206" s="214"/>
      <c r="I206" s="214"/>
      <c r="J206" s="214"/>
      <c r="K206" s="214"/>
      <c r="L206" s="214"/>
      <c r="M206" s="214"/>
      <c r="N206" s="214"/>
      <c r="O206" s="214"/>
      <c r="P206" s="214"/>
      <c r="Q206" s="214"/>
    </row>
    <row r="207" spans="2:17" x14ac:dyDescent="0.2">
      <c r="B207" s="214"/>
      <c r="C207" s="214"/>
      <c r="D207" s="214"/>
      <c r="E207" s="214"/>
      <c r="F207" s="214"/>
      <c r="G207" s="214"/>
      <c r="H207" s="214"/>
      <c r="I207" s="214"/>
      <c r="J207" s="214"/>
      <c r="K207" s="214"/>
      <c r="L207" s="214"/>
      <c r="M207" s="214"/>
      <c r="N207" s="214"/>
      <c r="O207" s="214"/>
      <c r="P207" s="214"/>
      <c r="Q207" s="214"/>
    </row>
    <row r="208" spans="2:17" x14ac:dyDescent="0.2">
      <c r="B208" s="214"/>
      <c r="C208" s="214"/>
      <c r="D208" s="214"/>
      <c r="E208" s="214"/>
      <c r="F208" s="214"/>
      <c r="G208" s="214"/>
      <c r="H208" s="214"/>
      <c r="I208" s="214"/>
      <c r="J208" s="214"/>
      <c r="K208" s="214"/>
      <c r="L208" s="214"/>
      <c r="M208" s="214"/>
      <c r="N208" s="214"/>
      <c r="O208" s="214"/>
      <c r="P208" s="214"/>
      <c r="Q208" s="214"/>
    </row>
    <row r="209" spans="2:17" x14ac:dyDescent="0.2">
      <c r="B209" s="214"/>
      <c r="C209" s="214"/>
      <c r="D209" s="214"/>
      <c r="E209" s="214"/>
      <c r="F209" s="214"/>
      <c r="G209" s="214"/>
      <c r="H209" s="214"/>
      <c r="I209" s="214"/>
      <c r="J209" s="214"/>
      <c r="K209" s="214"/>
      <c r="L209" s="214"/>
      <c r="M209" s="214"/>
      <c r="N209" s="214"/>
      <c r="O209" s="214"/>
      <c r="P209" s="214"/>
      <c r="Q209" s="214"/>
    </row>
    <row r="210" spans="2:17" x14ac:dyDescent="0.2">
      <c r="B210" s="214"/>
      <c r="C210" s="214"/>
      <c r="D210" s="214"/>
      <c r="E210" s="214"/>
      <c r="F210" s="214"/>
      <c r="G210" s="214"/>
      <c r="H210" s="214"/>
      <c r="I210" s="214"/>
      <c r="J210" s="214"/>
      <c r="K210" s="214"/>
      <c r="L210" s="214"/>
      <c r="M210" s="214"/>
      <c r="N210" s="214"/>
      <c r="O210" s="214"/>
      <c r="P210" s="214"/>
      <c r="Q210" s="214"/>
    </row>
    <row r="211" spans="2:17" x14ac:dyDescent="0.2">
      <c r="B211" s="214"/>
      <c r="C211" s="214"/>
      <c r="D211" s="214"/>
      <c r="E211" s="214"/>
      <c r="F211" s="214"/>
      <c r="G211" s="214"/>
      <c r="H211" s="214"/>
      <c r="I211" s="214"/>
      <c r="J211" s="214"/>
      <c r="K211" s="214"/>
      <c r="L211" s="214"/>
      <c r="M211" s="214"/>
      <c r="N211" s="214"/>
      <c r="O211" s="214"/>
      <c r="P211" s="214"/>
      <c r="Q211" s="214"/>
    </row>
    <row r="212" spans="2:17" x14ac:dyDescent="0.2">
      <c r="B212" s="214"/>
      <c r="C212" s="214"/>
      <c r="D212" s="214"/>
      <c r="E212" s="214"/>
      <c r="F212" s="214"/>
      <c r="G212" s="214"/>
      <c r="H212" s="214"/>
      <c r="I212" s="214"/>
      <c r="J212" s="214"/>
      <c r="K212" s="214"/>
      <c r="L212" s="214"/>
      <c r="M212" s="214"/>
      <c r="N212" s="214"/>
      <c r="O212" s="214"/>
      <c r="P212" s="214"/>
      <c r="Q212" s="214"/>
    </row>
    <row r="213" spans="2:17" x14ac:dyDescent="0.2">
      <c r="B213" s="214"/>
      <c r="C213" s="214"/>
      <c r="D213" s="214"/>
      <c r="E213" s="214"/>
      <c r="F213" s="214"/>
      <c r="G213" s="214"/>
      <c r="H213" s="214"/>
      <c r="I213" s="214"/>
      <c r="J213" s="214"/>
      <c r="K213" s="214"/>
      <c r="L213" s="214"/>
      <c r="M213" s="214"/>
      <c r="N213" s="214"/>
      <c r="O213" s="214"/>
      <c r="P213" s="214"/>
      <c r="Q213" s="214"/>
    </row>
    <row r="214" spans="2:17" x14ac:dyDescent="0.2">
      <c r="B214" s="214"/>
      <c r="C214" s="214"/>
      <c r="D214" s="214"/>
      <c r="E214" s="214"/>
      <c r="F214" s="214"/>
      <c r="G214" s="214"/>
      <c r="H214" s="214"/>
      <c r="I214" s="214"/>
      <c r="J214" s="214"/>
      <c r="K214" s="214"/>
      <c r="L214" s="214"/>
      <c r="M214" s="214"/>
      <c r="N214" s="214"/>
      <c r="O214" s="214"/>
      <c r="P214" s="214"/>
      <c r="Q214" s="214"/>
    </row>
    <row r="215" spans="2:17" x14ac:dyDescent="0.2">
      <c r="B215" s="214"/>
      <c r="C215" s="214"/>
      <c r="D215" s="214"/>
      <c r="E215" s="214"/>
      <c r="F215" s="214"/>
      <c r="G215" s="214"/>
      <c r="H215" s="214"/>
      <c r="I215" s="214"/>
      <c r="J215" s="214"/>
      <c r="K215" s="214"/>
      <c r="L215" s="214"/>
      <c r="M215" s="214"/>
      <c r="N215" s="214"/>
      <c r="O215" s="214"/>
      <c r="P215" s="214"/>
      <c r="Q215" s="214"/>
    </row>
    <row r="216" spans="2:17" x14ac:dyDescent="0.2">
      <c r="B216" s="214"/>
      <c r="C216" s="214"/>
      <c r="D216" s="214"/>
      <c r="E216" s="214"/>
      <c r="F216" s="214"/>
      <c r="G216" s="214"/>
      <c r="H216" s="214"/>
      <c r="I216" s="214"/>
      <c r="J216" s="214"/>
      <c r="K216" s="214"/>
      <c r="L216" s="214"/>
      <c r="M216" s="214"/>
      <c r="N216" s="214"/>
      <c r="O216" s="214"/>
      <c r="P216" s="214"/>
      <c r="Q216" s="214"/>
    </row>
    <row r="217" spans="2:17" x14ac:dyDescent="0.2">
      <c r="B217" s="214"/>
      <c r="C217" s="214"/>
      <c r="D217" s="214"/>
      <c r="E217" s="214"/>
      <c r="F217" s="214"/>
      <c r="G217" s="214"/>
      <c r="H217" s="214"/>
      <c r="I217" s="214"/>
      <c r="J217" s="214"/>
      <c r="K217" s="214"/>
      <c r="L217" s="214"/>
      <c r="M217" s="214"/>
      <c r="N217" s="214"/>
      <c r="O217" s="214"/>
      <c r="P217" s="214"/>
      <c r="Q217" s="214"/>
    </row>
    <row r="218" spans="2:17" x14ac:dyDescent="0.2">
      <c r="B218" s="214"/>
      <c r="C218" s="214"/>
      <c r="D218" s="214"/>
      <c r="E218" s="214"/>
      <c r="F218" s="214"/>
      <c r="G218" s="214"/>
      <c r="H218" s="214"/>
      <c r="I218" s="214"/>
      <c r="J218" s="214"/>
      <c r="K218" s="214"/>
      <c r="L218" s="214"/>
      <c r="M218" s="214"/>
      <c r="N218" s="214"/>
      <c r="O218" s="214"/>
      <c r="P218" s="214"/>
      <c r="Q218" s="214"/>
    </row>
    <row r="219" spans="2:17" x14ac:dyDescent="0.2">
      <c r="B219" s="214"/>
      <c r="C219" s="214"/>
      <c r="D219" s="214"/>
      <c r="E219" s="214"/>
      <c r="F219" s="214"/>
      <c r="G219" s="214"/>
      <c r="H219" s="214"/>
      <c r="I219" s="214"/>
      <c r="J219" s="214"/>
      <c r="K219" s="214"/>
      <c r="L219" s="214"/>
      <c r="M219" s="214"/>
      <c r="N219" s="214"/>
      <c r="O219" s="214"/>
      <c r="P219" s="214"/>
      <c r="Q219" s="214"/>
    </row>
    <row r="220" spans="2:17" x14ac:dyDescent="0.2">
      <c r="B220" s="214"/>
      <c r="C220" s="214"/>
      <c r="D220" s="214"/>
      <c r="E220" s="214"/>
      <c r="F220" s="214"/>
      <c r="G220" s="214"/>
      <c r="H220" s="214"/>
      <c r="I220" s="214"/>
      <c r="J220" s="214"/>
      <c r="K220" s="214"/>
      <c r="L220" s="214"/>
      <c r="M220" s="214"/>
      <c r="N220" s="214"/>
      <c r="O220" s="214"/>
      <c r="P220" s="214"/>
      <c r="Q220" s="214"/>
    </row>
    <row r="221" spans="2:17" x14ac:dyDescent="0.2">
      <c r="B221" s="214"/>
      <c r="C221" s="214"/>
      <c r="D221" s="214"/>
      <c r="E221" s="214"/>
      <c r="F221" s="214"/>
      <c r="G221" s="214"/>
      <c r="H221" s="214"/>
      <c r="I221" s="214"/>
      <c r="J221" s="214"/>
      <c r="K221" s="214"/>
      <c r="L221" s="214"/>
      <c r="M221" s="214"/>
      <c r="N221" s="214"/>
      <c r="O221" s="214"/>
      <c r="P221" s="214"/>
      <c r="Q221" s="214"/>
    </row>
    <row r="222" spans="2:17" x14ac:dyDescent="0.2">
      <c r="B222" s="214"/>
      <c r="C222" s="214"/>
      <c r="D222" s="214"/>
      <c r="E222" s="214"/>
      <c r="F222" s="214"/>
      <c r="G222" s="214"/>
      <c r="H222" s="214"/>
      <c r="I222" s="214"/>
      <c r="J222" s="214"/>
      <c r="K222" s="214"/>
      <c r="L222" s="214"/>
      <c r="M222" s="214"/>
      <c r="N222" s="214"/>
      <c r="O222" s="214"/>
      <c r="P222" s="214"/>
      <c r="Q222" s="214"/>
    </row>
    <row r="223" spans="2:17" x14ac:dyDescent="0.2">
      <c r="B223" s="214"/>
      <c r="C223" s="214"/>
      <c r="D223" s="214"/>
      <c r="E223" s="214"/>
      <c r="F223" s="214"/>
      <c r="G223" s="214"/>
      <c r="H223" s="214"/>
      <c r="I223" s="214"/>
      <c r="J223" s="214"/>
      <c r="K223" s="214"/>
      <c r="L223" s="214"/>
      <c r="M223" s="214"/>
      <c r="N223" s="214"/>
      <c r="O223" s="214"/>
      <c r="P223" s="214"/>
      <c r="Q223" s="214"/>
    </row>
    <row r="224" spans="2:17" x14ac:dyDescent="0.2">
      <c r="B224" s="214"/>
      <c r="C224" s="214"/>
      <c r="D224" s="214"/>
      <c r="E224" s="214"/>
      <c r="F224" s="214"/>
      <c r="G224" s="214"/>
      <c r="H224" s="214"/>
      <c r="I224" s="214"/>
      <c r="J224" s="214"/>
      <c r="K224" s="214"/>
      <c r="L224" s="214"/>
      <c r="M224" s="214"/>
      <c r="N224" s="214"/>
      <c r="O224" s="214"/>
      <c r="P224" s="214"/>
      <c r="Q224" s="214"/>
    </row>
    <row r="225" spans="2:17" x14ac:dyDescent="0.2">
      <c r="B225" s="214"/>
      <c r="C225" s="214"/>
      <c r="D225" s="214"/>
      <c r="E225" s="214"/>
      <c r="F225" s="214"/>
      <c r="G225" s="214"/>
      <c r="H225" s="214"/>
      <c r="I225" s="214"/>
      <c r="J225" s="214"/>
      <c r="K225" s="214"/>
      <c r="L225" s="214"/>
      <c r="M225" s="214"/>
      <c r="N225" s="214"/>
      <c r="O225" s="214"/>
      <c r="P225" s="214"/>
      <c r="Q225" s="214"/>
    </row>
    <row r="226" spans="2:17" x14ac:dyDescent="0.2">
      <c r="B226" s="214"/>
      <c r="C226" s="214"/>
      <c r="D226" s="214"/>
      <c r="E226" s="214"/>
      <c r="F226" s="214"/>
      <c r="G226" s="214"/>
      <c r="H226" s="214"/>
      <c r="I226" s="214"/>
      <c r="J226" s="214"/>
      <c r="K226" s="214"/>
      <c r="L226" s="214"/>
      <c r="M226" s="214"/>
      <c r="N226" s="214"/>
      <c r="O226" s="214"/>
      <c r="P226" s="214"/>
      <c r="Q226" s="214"/>
    </row>
    <row r="227" spans="2:17" x14ac:dyDescent="0.2">
      <c r="B227" s="214"/>
      <c r="C227" s="214"/>
      <c r="D227" s="214"/>
      <c r="E227" s="214"/>
      <c r="F227" s="214"/>
      <c r="G227" s="214"/>
      <c r="H227" s="214"/>
      <c r="I227" s="214"/>
      <c r="J227" s="214"/>
      <c r="K227" s="214"/>
      <c r="L227" s="214"/>
      <c r="M227" s="214"/>
      <c r="N227" s="214"/>
      <c r="O227" s="214"/>
      <c r="P227" s="214"/>
      <c r="Q227" s="214"/>
    </row>
    <row r="228" spans="2:17" x14ac:dyDescent="0.2">
      <c r="B228" s="214"/>
      <c r="C228" s="214"/>
      <c r="D228" s="214"/>
      <c r="E228" s="214"/>
      <c r="F228" s="214"/>
      <c r="G228" s="214"/>
      <c r="H228" s="214"/>
      <c r="I228" s="214"/>
      <c r="J228" s="214"/>
      <c r="K228" s="214"/>
      <c r="L228" s="214"/>
      <c r="M228" s="214"/>
      <c r="N228" s="214"/>
      <c r="O228" s="214"/>
      <c r="P228" s="214"/>
      <c r="Q228" s="214"/>
    </row>
    <row r="229" spans="2:17" x14ac:dyDescent="0.2">
      <c r="B229" s="214"/>
      <c r="C229" s="214"/>
      <c r="D229" s="214"/>
      <c r="E229" s="214"/>
      <c r="F229" s="214"/>
      <c r="G229" s="214"/>
      <c r="H229" s="214"/>
      <c r="I229" s="214"/>
      <c r="J229" s="214"/>
      <c r="K229" s="214"/>
      <c r="L229" s="214"/>
      <c r="M229" s="214"/>
      <c r="N229" s="214"/>
      <c r="O229" s="214"/>
      <c r="P229" s="214"/>
      <c r="Q229" s="214"/>
    </row>
    <row r="230" spans="2:17" x14ac:dyDescent="0.2">
      <c r="B230" s="214"/>
      <c r="C230" s="214"/>
      <c r="D230" s="214"/>
      <c r="E230" s="214"/>
      <c r="F230" s="214"/>
      <c r="G230" s="214"/>
      <c r="H230" s="214"/>
      <c r="I230" s="214"/>
      <c r="J230" s="214"/>
      <c r="K230" s="214"/>
      <c r="L230" s="214"/>
      <c r="M230" s="214"/>
      <c r="N230" s="214"/>
      <c r="O230" s="214"/>
      <c r="P230" s="214"/>
      <c r="Q230" s="214"/>
    </row>
    <row r="231" spans="2:17" x14ac:dyDescent="0.2">
      <c r="B231" s="214"/>
      <c r="C231" s="214"/>
      <c r="D231" s="214"/>
      <c r="E231" s="214"/>
      <c r="F231" s="214"/>
      <c r="G231" s="214"/>
      <c r="H231" s="214"/>
      <c r="I231" s="214"/>
      <c r="J231" s="214"/>
      <c r="K231" s="214"/>
      <c r="L231" s="214"/>
      <c r="M231" s="214"/>
      <c r="N231" s="214"/>
      <c r="O231" s="214"/>
      <c r="P231" s="214"/>
      <c r="Q231" s="214"/>
    </row>
    <row r="232" spans="2:17" x14ac:dyDescent="0.2">
      <c r="B232" s="214"/>
      <c r="C232" s="214"/>
      <c r="D232" s="214"/>
      <c r="E232" s="214"/>
      <c r="F232" s="214"/>
      <c r="G232" s="214"/>
      <c r="H232" s="214"/>
      <c r="I232" s="214"/>
      <c r="J232" s="214"/>
      <c r="K232" s="214"/>
      <c r="L232" s="214"/>
      <c r="M232" s="214"/>
      <c r="N232" s="214"/>
      <c r="O232" s="214"/>
      <c r="P232" s="214"/>
      <c r="Q232" s="214"/>
    </row>
    <row r="233" spans="2:17" x14ac:dyDescent="0.2">
      <c r="B233" s="214"/>
      <c r="C233" s="214"/>
      <c r="D233" s="214"/>
      <c r="E233" s="214"/>
      <c r="F233" s="214"/>
      <c r="G233" s="214"/>
      <c r="H233" s="214"/>
      <c r="I233" s="214"/>
      <c r="J233" s="214"/>
      <c r="K233" s="214"/>
      <c r="L233" s="214"/>
      <c r="M233" s="214"/>
      <c r="N233" s="214"/>
      <c r="O233" s="214"/>
      <c r="P233" s="214"/>
      <c r="Q233" s="214"/>
    </row>
    <row r="234" spans="2:17" x14ac:dyDescent="0.2">
      <c r="B234" s="214"/>
      <c r="C234" s="214"/>
      <c r="D234" s="214"/>
      <c r="E234" s="214"/>
      <c r="F234" s="214"/>
      <c r="G234" s="214"/>
      <c r="H234" s="214"/>
      <c r="I234" s="214"/>
      <c r="J234" s="214"/>
      <c r="K234" s="214"/>
      <c r="L234" s="214"/>
      <c r="M234" s="214"/>
      <c r="N234" s="214"/>
      <c r="O234" s="214"/>
      <c r="P234" s="214"/>
      <c r="Q234" s="214"/>
    </row>
    <row r="235" spans="2:17" x14ac:dyDescent="0.2">
      <c r="B235" s="214"/>
      <c r="C235" s="214"/>
      <c r="D235" s="214"/>
      <c r="E235" s="214"/>
      <c r="F235" s="214"/>
      <c r="G235" s="214"/>
      <c r="H235" s="214"/>
      <c r="I235" s="214"/>
      <c r="J235" s="214"/>
      <c r="K235" s="214"/>
      <c r="L235" s="214"/>
      <c r="M235" s="214"/>
      <c r="N235" s="214"/>
      <c r="O235" s="214"/>
      <c r="P235" s="214"/>
      <c r="Q235" s="214"/>
    </row>
    <row r="236" spans="2:17" x14ac:dyDescent="0.2">
      <c r="B236" s="214"/>
      <c r="C236" s="214"/>
      <c r="D236" s="214"/>
      <c r="E236" s="214"/>
      <c r="F236" s="214"/>
      <c r="G236" s="214"/>
      <c r="H236" s="214"/>
      <c r="I236" s="214"/>
      <c r="J236" s="214"/>
      <c r="K236" s="214"/>
      <c r="L236" s="214"/>
      <c r="M236" s="214"/>
      <c r="N236" s="214"/>
      <c r="O236" s="214"/>
      <c r="P236" s="214"/>
      <c r="Q236" s="214"/>
    </row>
    <row r="237" spans="2:17" x14ac:dyDescent="0.2">
      <c r="B237" s="214"/>
      <c r="C237" s="214"/>
      <c r="D237" s="214"/>
      <c r="E237" s="214"/>
      <c r="F237" s="214"/>
      <c r="G237" s="214"/>
      <c r="H237" s="214"/>
      <c r="I237" s="214"/>
      <c r="J237" s="214"/>
      <c r="K237" s="214"/>
      <c r="L237" s="214"/>
      <c r="M237" s="214"/>
      <c r="N237" s="214"/>
      <c r="O237" s="214"/>
      <c r="P237" s="214"/>
      <c r="Q237" s="214"/>
    </row>
    <row r="238" spans="2:17" x14ac:dyDescent="0.2">
      <c r="B238" s="214"/>
      <c r="C238" s="214"/>
      <c r="D238" s="214"/>
      <c r="E238" s="214"/>
      <c r="F238" s="214"/>
      <c r="G238" s="214"/>
      <c r="H238" s="214"/>
      <c r="I238" s="214"/>
      <c r="J238" s="214"/>
      <c r="K238" s="214"/>
      <c r="L238" s="214"/>
      <c r="M238" s="214"/>
      <c r="N238" s="214"/>
      <c r="O238" s="214"/>
      <c r="P238" s="214"/>
      <c r="Q238" s="214"/>
    </row>
    <row r="239" spans="2:17" x14ac:dyDescent="0.2">
      <c r="B239" s="214"/>
      <c r="C239" s="214"/>
      <c r="D239" s="214"/>
      <c r="E239" s="214"/>
      <c r="F239" s="214"/>
      <c r="G239" s="214"/>
      <c r="H239" s="214"/>
      <c r="I239" s="214"/>
      <c r="J239" s="214"/>
      <c r="K239" s="214"/>
      <c r="L239" s="214"/>
      <c r="M239" s="214"/>
      <c r="N239" s="214"/>
      <c r="O239" s="214"/>
      <c r="P239" s="214"/>
      <c r="Q239" s="214"/>
    </row>
    <row r="240" spans="2:17" x14ac:dyDescent="0.2">
      <c r="B240" s="214"/>
      <c r="C240" s="214"/>
      <c r="D240" s="214"/>
      <c r="E240" s="214"/>
      <c r="F240" s="214"/>
      <c r="G240" s="214"/>
      <c r="H240" s="214"/>
      <c r="I240" s="214"/>
      <c r="J240" s="214"/>
      <c r="K240" s="214"/>
      <c r="L240" s="214"/>
      <c r="M240" s="214"/>
      <c r="N240" s="214"/>
      <c r="O240" s="214"/>
      <c r="P240" s="214"/>
      <c r="Q240" s="214"/>
    </row>
    <row r="241" spans="2:17" x14ac:dyDescent="0.2">
      <c r="B241" s="214"/>
      <c r="C241" s="214"/>
      <c r="D241" s="214"/>
      <c r="E241" s="214"/>
      <c r="F241" s="214"/>
      <c r="G241" s="214"/>
      <c r="H241" s="214"/>
      <c r="I241" s="214"/>
      <c r="J241" s="214"/>
      <c r="K241" s="214"/>
      <c r="L241" s="214"/>
      <c r="M241" s="214"/>
      <c r="N241" s="214"/>
      <c r="O241" s="214"/>
      <c r="P241" s="214"/>
      <c r="Q241" s="214"/>
    </row>
    <row r="242" spans="2:17" x14ac:dyDescent="0.2">
      <c r="B242" s="214"/>
      <c r="C242" s="214"/>
      <c r="D242" s="214"/>
      <c r="E242" s="214"/>
      <c r="F242" s="214"/>
      <c r="G242" s="214"/>
      <c r="H242" s="214"/>
      <c r="I242" s="214"/>
      <c r="J242" s="214"/>
      <c r="K242" s="214"/>
      <c r="L242" s="214"/>
      <c r="M242" s="214"/>
      <c r="N242" s="214"/>
      <c r="O242" s="214"/>
      <c r="P242" s="214"/>
      <c r="Q242" s="214"/>
    </row>
    <row r="243" spans="2:17" x14ac:dyDescent="0.2">
      <c r="B243" s="214"/>
      <c r="C243" s="214"/>
      <c r="D243" s="214"/>
      <c r="E243" s="214"/>
      <c r="F243" s="214"/>
      <c r="G243" s="214"/>
      <c r="H243" s="214"/>
      <c r="I243" s="214"/>
      <c r="J243" s="214"/>
      <c r="K243" s="214"/>
      <c r="L243" s="214"/>
      <c r="M243" s="214"/>
      <c r="N243" s="214"/>
      <c r="O243" s="214"/>
      <c r="P243" s="214"/>
      <c r="Q243" s="214"/>
    </row>
    <row r="244" spans="2:17" x14ac:dyDescent="0.2">
      <c r="B244" s="214"/>
      <c r="C244" s="214"/>
      <c r="D244" s="214"/>
      <c r="E244" s="214"/>
      <c r="F244" s="214"/>
      <c r="G244" s="214"/>
      <c r="H244" s="214"/>
      <c r="I244" s="214"/>
      <c r="J244" s="214"/>
      <c r="K244" s="214"/>
      <c r="L244" s="214"/>
      <c r="M244" s="214"/>
      <c r="N244" s="214"/>
      <c r="O244" s="214"/>
      <c r="P244" s="214"/>
      <c r="Q244" s="214"/>
    </row>
    <row r="245" spans="2:17" x14ac:dyDescent="0.2">
      <c r="B245" s="214"/>
      <c r="C245" s="214"/>
      <c r="D245" s="214"/>
      <c r="E245" s="214"/>
      <c r="F245" s="214"/>
      <c r="G245" s="214"/>
      <c r="H245" s="214"/>
      <c r="I245" s="214"/>
      <c r="J245" s="214"/>
      <c r="K245" s="214"/>
      <c r="L245" s="214"/>
      <c r="M245" s="214"/>
      <c r="N245" s="214"/>
      <c r="O245" s="214"/>
      <c r="P245" s="214"/>
      <c r="Q245" s="214"/>
    </row>
    <row r="246" spans="2:17" x14ac:dyDescent="0.2">
      <c r="B246" s="214"/>
      <c r="C246" s="214"/>
      <c r="D246" s="214"/>
      <c r="E246" s="214"/>
      <c r="F246" s="214"/>
      <c r="G246" s="214"/>
      <c r="H246" s="214"/>
      <c r="I246" s="214"/>
      <c r="J246" s="214"/>
      <c r="K246" s="214"/>
      <c r="L246" s="214"/>
      <c r="M246" s="214"/>
      <c r="N246" s="214"/>
      <c r="O246" s="214"/>
      <c r="P246" s="214"/>
      <c r="Q246" s="214"/>
    </row>
    <row r="247" spans="2:17" x14ac:dyDescent="0.2">
      <c r="B247" s="214"/>
      <c r="C247" s="214"/>
      <c r="D247" s="214"/>
      <c r="E247" s="214"/>
      <c r="F247" s="214"/>
      <c r="G247" s="214"/>
      <c r="H247" s="214"/>
      <c r="I247" s="214"/>
      <c r="J247" s="214"/>
      <c r="K247" s="214"/>
      <c r="L247" s="214"/>
      <c r="M247" s="214"/>
      <c r="N247" s="214"/>
      <c r="O247" s="214"/>
      <c r="P247" s="214"/>
      <c r="Q247" s="21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40625" defaultRowHeight="12.75" x14ac:dyDescent="0.2"/>
  <cols>
    <col min="1" max="1" width="52.7109375" style="221" bestFit="1" customWidth="1"/>
    <col min="2" max="7" width="11.7109375" style="221" customWidth="1"/>
    <col min="8" max="16384" width="9.140625" style="221"/>
  </cols>
  <sheetData>
    <row r="2" spans="1:19" ht="18.75" x14ac:dyDescent="0.3">
      <c r="A2" s="5" t="s">
        <v>189</v>
      </c>
      <c r="B2" s="3"/>
      <c r="C2" s="3"/>
      <c r="D2" s="3"/>
      <c r="E2" s="3"/>
      <c r="F2" s="3"/>
      <c r="G2" s="3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4" spans="1:19" s="236" customFormat="1" x14ac:dyDescent="0.2">
      <c r="G4" s="67" t="s">
        <v>93</v>
      </c>
    </row>
    <row r="5" spans="1:19" s="37" customFormat="1" x14ac:dyDescent="0.2">
      <c r="A5" s="241"/>
      <c r="B5" s="244">
        <f>YT_ALL!B5</f>
        <v>42735</v>
      </c>
      <c r="C5" s="244">
        <f>YT_ALL!C5</f>
        <v>43100</v>
      </c>
      <c r="D5" s="244">
        <f>YT_ALL!D5</f>
        <v>43465</v>
      </c>
      <c r="E5" s="244">
        <f>YT_ALL!E5</f>
        <v>43830</v>
      </c>
      <c r="F5" s="244">
        <f>YT_ALL!F5</f>
        <v>44196</v>
      </c>
      <c r="G5" s="244">
        <f>YT_ALL!G5</f>
        <v>44377</v>
      </c>
    </row>
    <row r="6" spans="1:19" s="143" customFormat="1" x14ac:dyDescent="0.2">
      <c r="A6" s="61" t="s">
        <v>142</v>
      </c>
      <c r="B6" s="145">
        <f t="shared" ref="B6:G6" si="0">SUM(B$7+ B$8)</f>
        <v>1929.8088000897101</v>
      </c>
      <c r="C6" s="145">
        <f t="shared" si="0"/>
        <v>2141.69058800007</v>
      </c>
      <c r="D6" s="145">
        <f t="shared" si="0"/>
        <v>2168.4215676641802</v>
      </c>
      <c r="E6" s="145">
        <f t="shared" si="0"/>
        <v>1998.29589995677</v>
      </c>
      <c r="F6" s="145">
        <f t="shared" si="0"/>
        <v>2551.8817251684204</v>
      </c>
      <c r="G6" s="145">
        <f t="shared" si="0"/>
        <v>2514.3595384780501</v>
      </c>
    </row>
    <row r="7" spans="1:19" s="239" customFormat="1" x14ac:dyDescent="0.2">
      <c r="A7" s="202" t="str">
        <f>YT_ALL!A7</f>
        <v>Внутрішній борг</v>
      </c>
      <c r="B7" s="166">
        <f>YT_ALL!B7/DMLMLR</f>
        <v>689.73000579020004</v>
      </c>
      <c r="C7" s="166">
        <f>YT_ALL!C7/DMLMLR</f>
        <v>766.67894097356998</v>
      </c>
      <c r="D7" s="166">
        <f>YT_ALL!D7/DMLMLR</f>
        <v>771.41054367665004</v>
      </c>
      <c r="E7" s="166">
        <f>YT_ALL!E7/DMLMLR</f>
        <v>838.84791941263995</v>
      </c>
      <c r="F7" s="166">
        <f>YT_ALL!F7/DMLMLR</f>
        <v>1032.9472373353101</v>
      </c>
      <c r="G7" s="166">
        <f>YT_ALL!G7/DMLMLR</f>
        <v>1037.6683016340501</v>
      </c>
    </row>
    <row r="8" spans="1:19" s="239" customFormat="1" x14ac:dyDescent="0.2">
      <c r="A8" s="202" t="str">
        <f>YT_ALL!A8</f>
        <v>Зовнішній борг</v>
      </c>
      <c r="B8" s="166">
        <f>YT_ALL!B8/DMLMLR</f>
        <v>1240.07879429951</v>
      </c>
      <c r="C8" s="166">
        <f>YT_ALL!C8/DMLMLR</f>
        <v>1375.0116470265</v>
      </c>
      <c r="D8" s="166">
        <f>YT_ALL!D8/DMLMLR</f>
        <v>1397.0110239875301</v>
      </c>
      <c r="E8" s="166">
        <f>YT_ALL!E8/DMLMLR</f>
        <v>1159.4479805441299</v>
      </c>
      <c r="F8" s="166">
        <f>YT_ALL!F8/DMLMLR</f>
        <v>1518.9344878331101</v>
      </c>
      <c r="G8" s="166">
        <f>YT_ALL!G8/DMLMLR</f>
        <v>1476.6912368440001</v>
      </c>
    </row>
    <row r="9" spans="1:19" x14ac:dyDescent="0.2"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</row>
    <row r="10" spans="1:19" x14ac:dyDescent="0.2">
      <c r="B10" s="214"/>
      <c r="C10" s="214"/>
      <c r="D10" s="214"/>
      <c r="E10" s="214"/>
      <c r="F10" s="214"/>
      <c r="G10" s="67" t="s">
        <v>91</v>
      </c>
      <c r="H10" s="214"/>
      <c r="I10" s="214"/>
      <c r="J10" s="214"/>
      <c r="K10" s="214"/>
      <c r="L10" s="214"/>
      <c r="M10" s="214"/>
      <c r="N10" s="214"/>
      <c r="O10" s="214"/>
      <c r="P10" s="214"/>
      <c r="Q10" s="214"/>
    </row>
    <row r="11" spans="1:19" s="141" customFormat="1" x14ac:dyDescent="0.2">
      <c r="A11" s="85"/>
      <c r="B11" s="244">
        <f>YT_ALL!B11</f>
        <v>42735</v>
      </c>
      <c r="C11" s="244">
        <f>YT_ALL!C11</f>
        <v>43100</v>
      </c>
      <c r="D11" s="244">
        <f>YT_ALL!D11</f>
        <v>43465</v>
      </c>
      <c r="E11" s="244">
        <f>YT_ALL!E11</f>
        <v>43830</v>
      </c>
      <c r="F11" s="244">
        <f>YT_ALL!F11</f>
        <v>44196</v>
      </c>
      <c r="G11" s="244">
        <f>YT_ALL!G11</f>
        <v>44377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19" s="17" customFormat="1" x14ac:dyDescent="0.2">
      <c r="A12" s="61" t="s">
        <v>142</v>
      </c>
      <c r="B12" s="145">
        <f t="shared" ref="B12:G12" si="1">SUM(B$13+ B$14)</f>
        <v>70.972707080150002</v>
      </c>
      <c r="C12" s="145">
        <f t="shared" si="1"/>
        <v>76.305753084320003</v>
      </c>
      <c r="D12" s="145">
        <f t="shared" si="1"/>
        <v>78.315547975930002</v>
      </c>
      <c r="E12" s="145">
        <f t="shared" si="1"/>
        <v>84.365406859519993</v>
      </c>
      <c r="F12" s="145">
        <f t="shared" si="1"/>
        <v>90.253504033989998</v>
      </c>
      <c r="G12" s="145">
        <f t="shared" si="1"/>
        <v>92.520304032729996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9" s="87" customFormat="1" x14ac:dyDescent="0.2">
      <c r="A13" s="202" t="str">
        <f>YT_ALL!A13</f>
        <v>Внутрішній борг</v>
      </c>
      <c r="B13" s="166">
        <f>YT_ALL!B13/DMLMLR</f>
        <v>25.366246471259998</v>
      </c>
      <c r="C13" s="166">
        <f>YT_ALL!C13/DMLMLR</f>
        <v>27.315810366209998</v>
      </c>
      <c r="D13" s="166">
        <f>YT_ALL!D13/DMLMLR</f>
        <v>27.860560115839998</v>
      </c>
      <c r="E13" s="166">
        <f>YT_ALL!E13/DMLMLR</f>
        <v>35.415048399980002</v>
      </c>
      <c r="F13" s="166">
        <f>YT_ALL!F13/DMLMLR</f>
        <v>36.532691437769998</v>
      </c>
      <c r="G13" s="166">
        <f>YT_ALL!G13/DMLMLR</f>
        <v>38.182839519749997</v>
      </c>
      <c r="H13" s="73"/>
      <c r="I13" s="73"/>
      <c r="J13" s="73"/>
      <c r="K13" s="73"/>
      <c r="L13" s="73"/>
      <c r="M13" s="73"/>
      <c r="N13" s="73"/>
      <c r="O13" s="73"/>
      <c r="P13" s="73"/>
      <c r="Q13" s="73"/>
    </row>
    <row r="14" spans="1:19" s="87" customFormat="1" x14ac:dyDescent="0.2">
      <c r="A14" s="202" t="str">
        <f>YT_ALL!A14</f>
        <v>Зовнішній борг</v>
      </c>
      <c r="B14" s="166">
        <f>YT_ALL!B14/DMLMLR</f>
        <v>45.606460608890004</v>
      </c>
      <c r="C14" s="166">
        <f>YT_ALL!C14/DMLMLR</f>
        <v>48.989942718110001</v>
      </c>
      <c r="D14" s="166">
        <f>YT_ALL!D14/DMLMLR</f>
        <v>50.45498786009</v>
      </c>
      <c r="E14" s="166">
        <f>YT_ALL!E14/DMLMLR</f>
        <v>48.950358459539999</v>
      </c>
      <c r="F14" s="166">
        <f>YT_ALL!F14/DMLMLR</f>
        <v>53.72081259622</v>
      </c>
      <c r="G14" s="166">
        <f>YT_ALL!G14/DMLMLR</f>
        <v>54.337464512979999</v>
      </c>
      <c r="H14" s="73"/>
      <c r="I14" s="73"/>
      <c r="J14" s="73"/>
      <c r="K14" s="73"/>
      <c r="L14" s="73"/>
      <c r="M14" s="73"/>
      <c r="N14" s="73"/>
      <c r="O14" s="73"/>
      <c r="P14" s="73"/>
      <c r="Q14" s="73"/>
    </row>
    <row r="15" spans="1:19" x14ac:dyDescent="0.2"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</row>
    <row r="16" spans="1:19" s="162" customFormat="1" x14ac:dyDescent="0.2">
      <c r="G16" s="67" t="s">
        <v>181</v>
      </c>
    </row>
    <row r="17" spans="1:19" s="141" customFormat="1" x14ac:dyDescent="0.2">
      <c r="A17" s="85"/>
      <c r="B17" s="244">
        <f>YT_ALL!B17</f>
        <v>42735</v>
      </c>
      <c r="C17" s="244">
        <f>YT_ALL!C17</f>
        <v>43100</v>
      </c>
      <c r="D17" s="244">
        <f>YT_ALL!D17</f>
        <v>43465</v>
      </c>
      <c r="E17" s="244">
        <f>YT_ALL!E17</f>
        <v>43830</v>
      </c>
      <c r="F17" s="244">
        <f>YT_ALL!F17</f>
        <v>44196</v>
      </c>
      <c r="G17" s="244">
        <f>YT_ALL!G17</f>
        <v>44377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spans="1:19" s="17" customFormat="1" x14ac:dyDescent="0.2">
      <c r="A18" s="61" t="s">
        <v>142</v>
      </c>
      <c r="B18" s="145">
        <f t="shared" ref="B18:G18" si="2">SUM(B$19+ B$20)</f>
        <v>1</v>
      </c>
      <c r="C18" s="145">
        <f t="shared" si="2"/>
        <v>1</v>
      </c>
      <c r="D18" s="145">
        <f t="shared" si="2"/>
        <v>1</v>
      </c>
      <c r="E18" s="145">
        <f t="shared" si="2"/>
        <v>1</v>
      </c>
      <c r="F18" s="145">
        <f t="shared" si="2"/>
        <v>1</v>
      </c>
      <c r="G18" s="145">
        <f t="shared" si="2"/>
        <v>1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9" s="87" customFormat="1" x14ac:dyDescent="0.2">
      <c r="A19" s="202" t="str">
        <f>YT_ALL!A19</f>
        <v>Внутрішній борг</v>
      </c>
      <c r="B19" s="246">
        <f>YT_ALL!B19</f>
        <v>0.357408</v>
      </c>
      <c r="C19" s="246">
        <f>YT_ALL!C19</f>
        <v>0.35797800000000002</v>
      </c>
      <c r="D19" s="246">
        <f>YT_ALL!D19</f>
        <v>0.35574699999999998</v>
      </c>
      <c r="E19" s="246">
        <f>YT_ALL!E19</f>
        <v>0.41978199999999999</v>
      </c>
      <c r="F19" s="246">
        <f>YT_ALL!F19</f>
        <v>0.404779</v>
      </c>
      <c r="G19" s="246">
        <f>YT_ALL!G19</f>
        <v>0.41269699999999998</v>
      </c>
      <c r="H19" s="73"/>
      <c r="I19" s="73"/>
      <c r="J19" s="73"/>
      <c r="K19" s="73"/>
      <c r="L19" s="73"/>
      <c r="M19" s="73"/>
      <c r="N19" s="73"/>
      <c r="O19" s="73"/>
      <c r="P19" s="73"/>
      <c r="Q19" s="73"/>
    </row>
    <row r="20" spans="1:19" s="87" customFormat="1" x14ac:dyDescent="0.2">
      <c r="A20" s="202" t="str">
        <f>YT_ALL!A20</f>
        <v>Зовнішній борг</v>
      </c>
      <c r="B20" s="246">
        <f>YT_ALL!B20</f>
        <v>0.64259200000000005</v>
      </c>
      <c r="C20" s="246">
        <f>YT_ALL!C20</f>
        <v>0.64202199999999998</v>
      </c>
      <c r="D20" s="246">
        <f>YT_ALL!D20</f>
        <v>0.64425299999999996</v>
      </c>
      <c r="E20" s="246">
        <f>YT_ALL!E20</f>
        <v>0.58021800000000001</v>
      </c>
      <c r="F20" s="246">
        <f>YT_ALL!F20</f>
        <v>0.595221</v>
      </c>
      <c r="G20" s="246">
        <f>YT_ALL!G20</f>
        <v>0.58730300000000002</v>
      </c>
      <c r="H20" s="73"/>
      <c r="I20" s="73"/>
      <c r="J20" s="73"/>
      <c r="K20" s="73"/>
      <c r="L20" s="73"/>
      <c r="M20" s="73"/>
      <c r="N20" s="73"/>
      <c r="O20" s="73"/>
      <c r="P20" s="73"/>
      <c r="Q20" s="73"/>
    </row>
    <row r="21" spans="1:19" x14ac:dyDescent="0.2">
      <c r="A21" s="114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</row>
    <row r="22" spans="1:19" x14ac:dyDescent="0.2"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</row>
    <row r="23" spans="1:19" x14ac:dyDescent="0.2"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</row>
    <row r="24" spans="1:19" x14ac:dyDescent="0.2"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</row>
    <row r="25" spans="1:19" s="162" customFormat="1" x14ac:dyDescent="0.2"/>
    <row r="26" spans="1:19" x14ac:dyDescent="0.2"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</row>
    <row r="27" spans="1:19" x14ac:dyDescent="0.2"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</row>
    <row r="28" spans="1:19" x14ac:dyDescent="0.2"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</row>
    <row r="29" spans="1:19" x14ac:dyDescent="0.2"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</row>
    <row r="30" spans="1:19" x14ac:dyDescent="0.2"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</row>
    <row r="31" spans="1:19" x14ac:dyDescent="0.2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</row>
    <row r="32" spans="1:19" x14ac:dyDescent="0.2"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</row>
    <row r="33" spans="2:17" x14ac:dyDescent="0.2"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</row>
    <row r="34" spans="2:17" x14ac:dyDescent="0.2"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</row>
    <row r="35" spans="2:17" x14ac:dyDescent="0.2"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</row>
    <row r="36" spans="2:17" x14ac:dyDescent="0.2"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</row>
    <row r="37" spans="2:17" x14ac:dyDescent="0.2"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</row>
    <row r="38" spans="2:17" x14ac:dyDescent="0.2"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</row>
    <row r="39" spans="2:17" x14ac:dyDescent="0.2"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</row>
    <row r="40" spans="2:17" x14ac:dyDescent="0.2"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</row>
    <row r="41" spans="2:17" x14ac:dyDescent="0.2"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</row>
    <row r="42" spans="2:17" x14ac:dyDescent="0.2"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2:17" x14ac:dyDescent="0.2"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</row>
    <row r="44" spans="2:17" x14ac:dyDescent="0.2"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</row>
    <row r="45" spans="2:17" x14ac:dyDescent="0.2"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</row>
    <row r="46" spans="2:17" x14ac:dyDescent="0.2"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</row>
    <row r="47" spans="2:17" x14ac:dyDescent="0.2">
      <c r="B47" s="214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</row>
    <row r="48" spans="2:17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</row>
    <row r="49" spans="2:17" x14ac:dyDescent="0.2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</row>
    <row r="50" spans="2:17" x14ac:dyDescent="0.2"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</row>
    <row r="51" spans="2:17" x14ac:dyDescent="0.2"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</row>
    <row r="52" spans="2:17" x14ac:dyDescent="0.2">
      <c r="B52" s="214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</row>
    <row r="53" spans="2:17" x14ac:dyDescent="0.2"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</row>
    <row r="54" spans="2:17" x14ac:dyDescent="0.2">
      <c r="B54" s="214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</row>
    <row r="55" spans="2:17" x14ac:dyDescent="0.2"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</row>
    <row r="56" spans="2:17" x14ac:dyDescent="0.2">
      <c r="B56" s="214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</row>
    <row r="57" spans="2:17" x14ac:dyDescent="0.2">
      <c r="B57" s="214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</row>
    <row r="58" spans="2:17" x14ac:dyDescent="0.2"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</row>
    <row r="59" spans="2:17" x14ac:dyDescent="0.2"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</row>
    <row r="60" spans="2:17" x14ac:dyDescent="0.2"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</row>
    <row r="61" spans="2:17" x14ac:dyDescent="0.2">
      <c r="B61" s="214"/>
      <c r="C61" s="214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</row>
    <row r="62" spans="2:17" x14ac:dyDescent="0.2"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</row>
    <row r="63" spans="2:17" x14ac:dyDescent="0.2"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</row>
    <row r="64" spans="2:17" x14ac:dyDescent="0.2"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</row>
    <row r="65" spans="2:17" x14ac:dyDescent="0.2"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</row>
    <row r="66" spans="2:17" x14ac:dyDescent="0.2">
      <c r="B66" s="214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</row>
    <row r="67" spans="2:17" x14ac:dyDescent="0.2">
      <c r="B67" s="214"/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</row>
    <row r="68" spans="2:17" x14ac:dyDescent="0.2">
      <c r="B68" s="214"/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</row>
    <row r="69" spans="2:17" x14ac:dyDescent="0.2">
      <c r="B69" s="214"/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</row>
    <row r="70" spans="2:17" x14ac:dyDescent="0.2">
      <c r="B70" s="214"/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</row>
    <row r="71" spans="2:17" x14ac:dyDescent="0.2">
      <c r="B71" s="214"/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</row>
    <row r="72" spans="2:17" x14ac:dyDescent="0.2"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</row>
    <row r="73" spans="2:17" x14ac:dyDescent="0.2">
      <c r="B73" s="214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</row>
    <row r="74" spans="2:17" x14ac:dyDescent="0.2">
      <c r="B74" s="214"/>
      <c r="C74" s="214"/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</row>
    <row r="75" spans="2:17" x14ac:dyDescent="0.2">
      <c r="B75" s="214"/>
      <c r="C75" s="214"/>
      <c r="D75" s="214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</row>
    <row r="76" spans="2:17" x14ac:dyDescent="0.2">
      <c r="B76" s="214"/>
      <c r="C76" s="214"/>
      <c r="D76" s="214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</row>
    <row r="77" spans="2:17" x14ac:dyDescent="0.2">
      <c r="B77" s="214"/>
      <c r="C77" s="214"/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</row>
    <row r="78" spans="2:17" x14ac:dyDescent="0.2">
      <c r="B78" s="214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</row>
    <row r="79" spans="2:17" x14ac:dyDescent="0.2">
      <c r="B79" s="214"/>
      <c r="C79" s="214"/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</row>
    <row r="80" spans="2:17" x14ac:dyDescent="0.2">
      <c r="B80" s="214"/>
      <c r="C80" s="214"/>
      <c r="D80" s="214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</row>
    <row r="81" spans="2:17" x14ac:dyDescent="0.2">
      <c r="B81" s="214"/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</row>
    <row r="82" spans="2:17" x14ac:dyDescent="0.2">
      <c r="B82" s="214"/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</row>
    <row r="83" spans="2:17" x14ac:dyDescent="0.2">
      <c r="B83" s="214"/>
      <c r="C83" s="214"/>
      <c r="D83" s="214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</row>
    <row r="84" spans="2:17" x14ac:dyDescent="0.2">
      <c r="B84" s="214"/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</row>
    <row r="85" spans="2:17" x14ac:dyDescent="0.2"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</row>
    <row r="86" spans="2:17" x14ac:dyDescent="0.2">
      <c r="B86" s="214"/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</row>
    <row r="87" spans="2:17" x14ac:dyDescent="0.2">
      <c r="B87" s="214"/>
      <c r="C87" s="214"/>
      <c r="D87" s="214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</row>
    <row r="88" spans="2:17" x14ac:dyDescent="0.2">
      <c r="B88" s="214"/>
      <c r="C88" s="214"/>
      <c r="D88" s="214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</row>
    <row r="89" spans="2:17" x14ac:dyDescent="0.2">
      <c r="B89" s="214"/>
      <c r="C89" s="214"/>
      <c r="D89" s="214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</row>
    <row r="90" spans="2:17" x14ac:dyDescent="0.2">
      <c r="B90" s="214"/>
      <c r="C90" s="214"/>
      <c r="D90" s="214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</row>
    <row r="91" spans="2:17" x14ac:dyDescent="0.2">
      <c r="B91" s="214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</row>
    <row r="92" spans="2:17" x14ac:dyDescent="0.2">
      <c r="B92" s="214"/>
      <c r="C92" s="214"/>
      <c r="D92" s="214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</row>
    <row r="93" spans="2:17" x14ac:dyDescent="0.2">
      <c r="B93" s="214"/>
      <c r="C93" s="214"/>
      <c r="D93" s="214"/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</row>
    <row r="94" spans="2:17" x14ac:dyDescent="0.2"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</row>
    <row r="95" spans="2:17" x14ac:dyDescent="0.2">
      <c r="B95" s="214"/>
      <c r="C95" s="214"/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</row>
    <row r="96" spans="2:17" x14ac:dyDescent="0.2">
      <c r="B96" s="214"/>
      <c r="C96" s="214"/>
      <c r="D96" s="214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</row>
    <row r="97" spans="2:17" x14ac:dyDescent="0.2">
      <c r="B97" s="214"/>
      <c r="C97" s="214"/>
      <c r="D97" s="214"/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4"/>
      <c r="Q97" s="214"/>
    </row>
    <row r="98" spans="2:17" x14ac:dyDescent="0.2">
      <c r="B98" s="214"/>
      <c r="C98" s="214"/>
      <c r="D98" s="214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</row>
    <row r="99" spans="2:17" x14ac:dyDescent="0.2">
      <c r="B99" s="214"/>
      <c r="C99" s="214"/>
      <c r="D99" s="214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</row>
    <row r="100" spans="2:17" x14ac:dyDescent="0.2">
      <c r="B100" s="214"/>
      <c r="C100" s="214"/>
      <c r="D100" s="214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</row>
    <row r="101" spans="2:17" x14ac:dyDescent="0.2">
      <c r="B101" s="214"/>
      <c r="C101" s="214"/>
      <c r="D101" s="214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</row>
    <row r="102" spans="2:17" x14ac:dyDescent="0.2">
      <c r="B102" s="214"/>
      <c r="C102" s="214"/>
      <c r="D102" s="214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</row>
    <row r="103" spans="2:17" x14ac:dyDescent="0.2">
      <c r="B103" s="214"/>
      <c r="C103" s="214"/>
      <c r="D103" s="214"/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</row>
    <row r="104" spans="2:17" x14ac:dyDescent="0.2">
      <c r="B104" s="214"/>
      <c r="C104" s="214"/>
      <c r="D104" s="214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</row>
    <row r="105" spans="2:17" x14ac:dyDescent="0.2">
      <c r="B105" s="214"/>
      <c r="C105" s="214"/>
      <c r="D105" s="214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</row>
    <row r="106" spans="2:17" x14ac:dyDescent="0.2">
      <c r="B106" s="214"/>
      <c r="C106" s="214"/>
      <c r="D106" s="214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</row>
    <row r="107" spans="2:17" x14ac:dyDescent="0.2">
      <c r="B107" s="214"/>
      <c r="C107" s="214"/>
      <c r="D107" s="214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</row>
    <row r="108" spans="2:17" x14ac:dyDescent="0.2">
      <c r="B108" s="214"/>
      <c r="C108" s="214"/>
      <c r="D108" s="214"/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</row>
    <row r="109" spans="2:17" x14ac:dyDescent="0.2">
      <c r="B109" s="214"/>
      <c r="C109" s="214"/>
      <c r="D109" s="214"/>
      <c r="E109" s="214"/>
      <c r="F109" s="214"/>
      <c r="G109" s="214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</row>
    <row r="110" spans="2:17" x14ac:dyDescent="0.2">
      <c r="B110" s="214"/>
      <c r="C110" s="214"/>
      <c r="D110" s="214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</row>
    <row r="111" spans="2:17" x14ac:dyDescent="0.2">
      <c r="B111" s="214"/>
      <c r="C111" s="214"/>
      <c r="D111" s="214"/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  <c r="O111" s="214"/>
      <c r="P111" s="214"/>
      <c r="Q111" s="214"/>
    </row>
    <row r="112" spans="2:17" x14ac:dyDescent="0.2">
      <c r="B112" s="214"/>
      <c r="C112" s="214"/>
      <c r="D112" s="214"/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</row>
    <row r="113" spans="2:17" x14ac:dyDescent="0.2">
      <c r="B113" s="214"/>
      <c r="C113" s="214"/>
      <c r="D113" s="214"/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</row>
    <row r="114" spans="2:17" x14ac:dyDescent="0.2">
      <c r="B114" s="214"/>
      <c r="C114" s="214"/>
      <c r="D114" s="214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</row>
    <row r="115" spans="2:17" x14ac:dyDescent="0.2">
      <c r="B115" s="214"/>
      <c r="C115" s="214"/>
      <c r="D115" s="214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</row>
    <row r="116" spans="2:17" x14ac:dyDescent="0.2">
      <c r="B116" s="214"/>
      <c r="C116" s="214"/>
      <c r="D116" s="214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</row>
    <row r="117" spans="2:17" x14ac:dyDescent="0.2">
      <c r="B117" s="214"/>
      <c r="C117" s="214"/>
      <c r="D117" s="214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</row>
    <row r="118" spans="2:17" x14ac:dyDescent="0.2">
      <c r="B118" s="214"/>
      <c r="C118" s="214"/>
      <c r="D118" s="214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</row>
    <row r="119" spans="2:17" x14ac:dyDescent="0.2">
      <c r="B119" s="214"/>
      <c r="C119" s="214"/>
      <c r="D119" s="214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</row>
    <row r="120" spans="2:17" x14ac:dyDescent="0.2">
      <c r="B120" s="214"/>
      <c r="C120" s="214"/>
      <c r="D120" s="214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</row>
    <row r="121" spans="2:17" x14ac:dyDescent="0.2">
      <c r="B121" s="214"/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</row>
    <row r="122" spans="2:17" x14ac:dyDescent="0.2"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</row>
    <row r="123" spans="2:17" x14ac:dyDescent="0.2">
      <c r="B123" s="214"/>
      <c r="C123" s="214"/>
      <c r="D123" s="214"/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</row>
    <row r="124" spans="2:17" x14ac:dyDescent="0.2">
      <c r="B124" s="214"/>
      <c r="C124" s="214"/>
      <c r="D124" s="214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</row>
    <row r="125" spans="2:17" x14ac:dyDescent="0.2">
      <c r="B125" s="214"/>
      <c r="C125" s="214"/>
      <c r="D125" s="214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</row>
    <row r="126" spans="2:17" x14ac:dyDescent="0.2">
      <c r="B126" s="214"/>
      <c r="C126" s="214"/>
      <c r="D126" s="214"/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</row>
    <row r="127" spans="2:17" x14ac:dyDescent="0.2">
      <c r="B127" s="214"/>
      <c r="C127" s="214"/>
      <c r="D127" s="214"/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</row>
    <row r="128" spans="2:17" x14ac:dyDescent="0.2">
      <c r="B128" s="214"/>
      <c r="C128" s="214"/>
      <c r="D128" s="214"/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</row>
    <row r="129" spans="2:17" x14ac:dyDescent="0.2">
      <c r="B129" s="214"/>
      <c r="C129" s="214"/>
      <c r="D129" s="214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</row>
    <row r="130" spans="2:17" x14ac:dyDescent="0.2">
      <c r="B130" s="214"/>
      <c r="C130" s="214"/>
      <c r="D130" s="214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</row>
    <row r="131" spans="2:17" x14ac:dyDescent="0.2">
      <c r="B131" s="214"/>
      <c r="C131" s="214"/>
      <c r="D131" s="214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</row>
    <row r="132" spans="2:17" x14ac:dyDescent="0.2">
      <c r="B132" s="214"/>
      <c r="C132" s="214"/>
      <c r="D132" s="214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</row>
    <row r="133" spans="2:17" x14ac:dyDescent="0.2">
      <c r="B133" s="214"/>
      <c r="C133" s="214"/>
      <c r="D133" s="214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</row>
    <row r="134" spans="2:17" x14ac:dyDescent="0.2">
      <c r="B134" s="214"/>
      <c r="C134" s="214"/>
      <c r="D134" s="214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</row>
    <row r="135" spans="2:17" x14ac:dyDescent="0.2">
      <c r="B135" s="214"/>
      <c r="C135" s="214"/>
      <c r="D135" s="214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</row>
    <row r="136" spans="2:17" x14ac:dyDescent="0.2">
      <c r="B136" s="214"/>
      <c r="C136" s="214"/>
      <c r="D136" s="214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</row>
    <row r="137" spans="2:17" x14ac:dyDescent="0.2">
      <c r="B137" s="214"/>
      <c r="C137" s="214"/>
      <c r="D137" s="214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</row>
    <row r="138" spans="2:17" x14ac:dyDescent="0.2">
      <c r="B138" s="214"/>
      <c r="C138" s="214"/>
      <c r="D138" s="214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</row>
    <row r="139" spans="2:17" x14ac:dyDescent="0.2">
      <c r="B139" s="214"/>
      <c r="C139" s="214"/>
      <c r="D139" s="214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</row>
    <row r="140" spans="2:17" x14ac:dyDescent="0.2">
      <c r="B140" s="214"/>
      <c r="C140" s="214"/>
      <c r="D140" s="214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</row>
    <row r="141" spans="2:17" x14ac:dyDescent="0.2">
      <c r="B141" s="214"/>
      <c r="C141" s="214"/>
      <c r="D141" s="214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</row>
    <row r="142" spans="2:17" x14ac:dyDescent="0.2">
      <c r="B142" s="214"/>
      <c r="C142" s="214"/>
      <c r="D142" s="214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</row>
    <row r="143" spans="2:17" x14ac:dyDescent="0.2">
      <c r="B143" s="214"/>
      <c r="C143" s="214"/>
      <c r="D143" s="214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</row>
    <row r="144" spans="2:17" x14ac:dyDescent="0.2">
      <c r="B144" s="214"/>
      <c r="C144" s="214"/>
      <c r="D144" s="214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</row>
    <row r="145" spans="2:17" x14ac:dyDescent="0.2">
      <c r="B145" s="214"/>
      <c r="C145" s="214"/>
      <c r="D145" s="214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</row>
    <row r="146" spans="2:17" x14ac:dyDescent="0.2">
      <c r="B146" s="214"/>
      <c r="C146" s="214"/>
      <c r="D146" s="214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</row>
    <row r="147" spans="2:17" x14ac:dyDescent="0.2">
      <c r="B147" s="214"/>
      <c r="C147" s="214"/>
      <c r="D147" s="214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</row>
    <row r="148" spans="2:17" x14ac:dyDescent="0.2">
      <c r="B148" s="214"/>
      <c r="C148" s="214"/>
      <c r="D148" s="214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</row>
    <row r="149" spans="2:17" x14ac:dyDescent="0.2">
      <c r="B149" s="214"/>
      <c r="C149" s="214"/>
      <c r="D149" s="214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</row>
    <row r="150" spans="2:17" x14ac:dyDescent="0.2">
      <c r="B150" s="214"/>
      <c r="C150" s="214"/>
      <c r="D150" s="214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</row>
    <row r="151" spans="2:17" x14ac:dyDescent="0.2">
      <c r="B151" s="214"/>
      <c r="C151" s="214"/>
      <c r="D151" s="214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</row>
    <row r="152" spans="2:17" x14ac:dyDescent="0.2">
      <c r="B152" s="214"/>
      <c r="C152" s="214"/>
      <c r="D152" s="214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</row>
    <row r="153" spans="2:17" x14ac:dyDescent="0.2">
      <c r="B153" s="214"/>
      <c r="C153" s="214"/>
      <c r="D153" s="214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</row>
    <row r="154" spans="2:17" x14ac:dyDescent="0.2">
      <c r="B154" s="214"/>
      <c r="C154" s="214"/>
      <c r="D154" s="214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</row>
    <row r="155" spans="2:17" x14ac:dyDescent="0.2">
      <c r="B155" s="214"/>
      <c r="C155" s="214"/>
      <c r="D155" s="214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</row>
    <row r="156" spans="2:17" x14ac:dyDescent="0.2">
      <c r="B156" s="214"/>
      <c r="C156" s="214"/>
      <c r="D156" s="214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</row>
    <row r="157" spans="2:17" x14ac:dyDescent="0.2">
      <c r="B157" s="214"/>
      <c r="C157" s="214"/>
      <c r="D157" s="214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</row>
    <row r="158" spans="2:17" x14ac:dyDescent="0.2">
      <c r="B158" s="214"/>
      <c r="C158" s="214"/>
      <c r="D158" s="214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</row>
    <row r="159" spans="2:17" x14ac:dyDescent="0.2">
      <c r="B159" s="214"/>
      <c r="C159" s="214"/>
      <c r="D159" s="214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</row>
    <row r="160" spans="2:17" x14ac:dyDescent="0.2">
      <c r="B160" s="214"/>
      <c r="C160" s="214"/>
      <c r="D160" s="214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</row>
    <row r="161" spans="2:17" x14ac:dyDescent="0.2">
      <c r="B161" s="214"/>
      <c r="C161" s="214"/>
      <c r="D161" s="214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</row>
    <row r="162" spans="2:17" x14ac:dyDescent="0.2">
      <c r="B162" s="214"/>
      <c r="C162" s="214"/>
      <c r="D162" s="214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</row>
    <row r="163" spans="2:17" x14ac:dyDescent="0.2">
      <c r="B163" s="214"/>
      <c r="C163" s="214"/>
      <c r="D163" s="214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</row>
    <row r="164" spans="2:17" x14ac:dyDescent="0.2">
      <c r="B164" s="214"/>
      <c r="C164" s="214"/>
      <c r="D164" s="214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</row>
    <row r="165" spans="2:17" x14ac:dyDescent="0.2">
      <c r="B165" s="214"/>
      <c r="C165" s="214"/>
      <c r="D165" s="214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</row>
    <row r="166" spans="2:17" x14ac:dyDescent="0.2">
      <c r="B166" s="214"/>
      <c r="C166" s="214"/>
      <c r="D166" s="214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</row>
    <row r="167" spans="2:17" x14ac:dyDescent="0.2">
      <c r="B167" s="214"/>
      <c r="C167" s="214"/>
      <c r="D167" s="214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</row>
    <row r="168" spans="2:17" x14ac:dyDescent="0.2">
      <c r="B168" s="214"/>
      <c r="C168" s="214"/>
      <c r="D168" s="214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</row>
    <row r="169" spans="2:17" x14ac:dyDescent="0.2">
      <c r="B169" s="214"/>
      <c r="C169" s="214"/>
      <c r="D169" s="214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</row>
    <row r="170" spans="2:17" x14ac:dyDescent="0.2">
      <c r="B170" s="214"/>
      <c r="C170" s="214"/>
      <c r="D170" s="214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</row>
    <row r="171" spans="2:17" x14ac:dyDescent="0.2">
      <c r="B171" s="214"/>
      <c r="C171" s="214"/>
      <c r="D171" s="214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</row>
    <row r="172" spans="2:17" x14ac:dyDescent="0.2">
      <c r="B172" s="214"/>
      <c r="C172" s="214"/>
      <c r="D172" s="214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</row>
    <row r="173" spans="2:17" x14ac:dyDescent="0.2">
      <c r="B173" s="214"/>
      <c r="C173" s="214"/>
      <c r="D173" s="214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</row>
    <row r="174" spans="2:17" x14ac:dyDescent="0.2">
      <c r="B174" s="214"/>
      <c r="C174" s="214"/>
      <c r="D174" s="214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</row>
    <row r="175" spans="2:17" x14ac:dyDescent="0.2">
      <c r="B175" s="214"/>
      <c r="C175" s="214"/>
      <c r="D175" s="214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</row>
    <row r="176" spans="2:17" x14ac:dyDescent="0.2">
      <c r="B176" s="214"/>
      <c r="C176" s="214"/>
      <c r="D176" s="214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</row>
    <row r="177" spans="2:17" x14ac:dyDescent="0.2">
      <c r="B177" s="214"/>
      <c r="C177" s="214"/>
      <c r="D177" s="214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</row>
    <row r="178" spans="2:17" x14ac:dyDescent="0.2">
      <c r="B178" s="214"/>
      <c r="C178" s="214"/>
      <c r="D178" s="214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</row>
    <row r="179" spans="2:17" x14ac:dyDescent="0.2">
      <c r="B179" s="214"/>
      <c r="C179" s="214"/>
      <c r="D179" s="214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</row>
    <row r="180" spans="2:17" x14ac:dyDescent="0.2">
      <c r="B180" s="214"/>
      <c r="C180" s="214"/>
      <c r="D180" s="214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</row>
    <row r="181" spans="2:17" x14ac:dyDescent="0.2">
      <c r="B181" s="214"/>
      <c r="C181" s="214"/>
      <c r="D181" s="214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</row>
    <row r="182" spans="2:17" x14ac:dyDescent="0.2">
      <c r="B182" s="214"/>
      <c r="C182" s="214"/>
      <c r="D182" s="214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</row>
    <row r="183" spans="2:17" x14ac:dyDescent="0.2">
      <c r="B183" s="214"/>
      <c r="C183" s="214"/>
      <c r="D183" s="214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</row>
    <row r="184" spans="2:17" x14ac:dyDescent="0.2">
      <c r="B184" s="214"/>
      <c r="C184" s="214"/>
      <c r="D184" s="214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</row>
    <row r="185" spans="2:17" x14ac:dyDescent="0.2">
      <c r="B185" s="214"/>
      <c r="C185" s="214"/>
      <c r="D185" s="214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</row>
    <row r="186" spans="2:17" x14ac:dyDescent="0.2">
      <c r="B186" s="214"/>
      <c r="C186" s="214"/>
      <c r="D186" s="214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</row>
    <row r="187" spans="2:17" x14ac:dyDescent="0.2">
      <c r="B187" s="214"/>
      <c r="C187" s="214"/>
      <c r="D187" s="214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</row>
    <row r="188" spans="2:17" x14ac:dyDescent="0.2">
      <c r="B188" s="214"/>
      <c r="C188" s="214"/>
      <c r="D188" s="214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</row>
    <row r="189" spans="2:17" x14ac:dyDescent="0.2">
      <c r="B189" s="214"/>
      <c r="C189" s="214"/>
      <c r="D189" s="214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</row>
    <row r="190" spans="2:17" x14ac:dyDescent="0.2">
      <c r="B190" s="214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</row>
    <row r="191" spans="2:17" x14ac:dyDescent="0.2">
      <c r="B191" s="214"/>
      <c r="C191" s="214"/>
      <c r="D191" s="214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</row>
    <row r="192" spans="2:17" x14ac:dyDescent="0.2">
      <c r="B192" s="214"/>
      <c r="C192" s="214"/>
      <c r="D192" s="214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</row>
    <row r="193" spans="2:17" x14ac:dyDescent="0.2">
      <c r="B193" s="214"/>
      <c r="C193" s="214"/>
      <c r="D193" s="214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</row>
    <row r="194" spans="2:17" x14ac:dyDescent="0.2">
      <c r="B194" s="214"/>
      <c r="C194" s="214"/>
      <c r="D194" s="214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</row>
    <row r="195" spans="2:17" x14ac:dyDescent="0.2">
      <c r="B195" s="214"/>
      <c r="C195" s="214"/>
      <c r="D195" s="214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</row>
    <row r="196" spans="2:17" x14ac:dyDescent="0.2">
      <c r="B196" s="214"/>
      <c r="C196" s="214"/>
      <c r="D196" s="214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</row>
    <row r="197" spans="2:17" x14ac:dyDescent="0.2">
      <c r="B197" s="214"/>
      <c r="C197" s="214"/>
      <c r="D197" s="214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</row>
    <row r="198" spans="2:17" x14ac:dyDescent="0.2">
      <c r="B198" s="214"/>
      <c r="C198" s="214"/>
      <c r="D198" s="214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</row>
    <row r="199" spans="2:17" x14ac:dyDescent="0.2">
      <c r="B199" s="214"/>
      <c r="C199" s="214"/>
      <c r="D199" s="214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</row>
    <row r="200" spans="2:17" x14ac:dyDescent="0.2">
      <c r="B200" s="214"/>
      <c r="C200" s="214"/>
      <c r="D200" s="214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</row>
    <row r="201" spans="2:17" x14ac:dyDescent="0.2">
      <c r="B201" s="214"/>
      <c r="C201" s="214"/>
      <c r="D201" s="214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</row>
    <row r="202" spans="2:17" x14ac:dyDescent="0.2">
      <c r="B202" s="214"/>
      <c r="C202" s="214"/>
      <c r="D202" s="214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</row>
    <row r="203" spans="2:17" x14ac:dyDescent="0.2">
      <c r="B203" s="214"/>
      <c r="C203" s="214"/>
      <c r="D203" s="214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</row>
    <row r="204" spans="2:17" x14ac:dyDescent="0.2">
      <c r="B204" s="214"/>
      <c r="C204" s="214"/>
      <c r="D204" s="214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</row>
    <row r="205" spans="2:17" x14ac:dyDescent="0.2">
      <c r="B205" s="214"/>
      <c r="C205" s="214"/>
      <c r="D205" s="214"/>
      <c r="E205" s="214"/>
      <c r="F205" s="214"/>
      <c r="G205" s="214"/>
      <c r="H205" s="214"/>
      <c r="I205" s="214"/>
      <c r="J205" s="214"/>
      <c r="K205" s="214"/>
      <c r="L205" s="214"/>
      <c r="M205" s="214"/>
      <c r="N205" s="214"/>
      <c r="O205" s="214"/>
      <c r="P205" s="214"/>
      <c r="Q205" s="214"/>
    </row>
    <row r="206" spans="2:17" x14ac:dyDescent="0.2">
      <c r="B206" s="214"/>
      <c r="C206" s="214"/>
      <c r="D206" s="214"/>
      <c r="E206" s="214"/>
      <c r="F206" s="214"/>
      <c r="G206" s="214"/>
      <c r="H206" s="214"/>
      <c r="I206" s="214"/>
      <c r="J206" s="214"/>
      <c r="K206" s="214"/>
      <c r="L206" s="214"/>
      <c r="M206" s="214"/>
      <c r="N206" s="214"/>
      <c r="O206" s="214"/>
      <c r="P206" s="214"/>
      <c r="Q206" s="214"/>
    </row>
    <row r="207" spans="2:17" x14ac:dyDescent="0.2">
      <c r="B207" s="214"/>
      <c r="C207" s="214"/>
      <c r="D207" s="214"/>
      <c r="E207" s="214"/>
      <c r="F207" s="214"/>
      <c r="G207" s="214"/>
      <c r="H207" s="214"/>
      <c r="I207" s="214"/>
      <c r="J207" s="214"/>
      <c r="K207" s="214"/>
      <c r="L207" s="214"/>
      <c r="M207" s="214"/>
      <c r="N207" s="214"/>
      <c r="O207" s="214"/>
      <c r="P207" s="214"/>
      <c r="Q207" s="214"/>
    </row>
    <row r="208" spans="2:17" x14ac:dyDescent="0.2">
      <c r="B208" s="214"/>
      <c r="C208" s="214"/>
      <c r="D208" s="214"/>
      <c r="E208" s="214"/>
      <c r="F208" s="214"/>
      <c r="G208" s="214"/>
      <c r="H208" s="214"/>
      <c r="I208" s="214"/>
      <c r="J208" s="214"/>
      <c r="K208" s="214"/>
      <c r="L208" s="214"/>
      <c r="M208" s="214"/>
      <c r="N208" s="214"/>
      <c r="O208" s="214"/>
      <c r="P208" s="214"/>
      <c r="Q208" s="214"/>
    </row>
    <row r="209" spans="2:17" x14ac:dyDescent="0.2">
      <c r="B209" s="214"/>
      <c r="C209" s="214"/>
      <c r="D209" s="214"/>
      <c r="E209" s="214"/>
      <c r="F209" s="214"/>
      <c r="G209" s="214"/>
      <c r="H209" s="214"/>
      <c r="I209" s="214"/>
      <c r="J209" s="214"/>
      <c r="K209" s="214"/>
      <c r="L209" s="214"/>
      <c r="M209" s="214"/>
      <c r="N209" s="214"/>
      <c r="O209" s="214"/>
      <c r="P209" s="214"/>
      <c r="Q209" s="214"/>
    </row>
    <row r="210" spans="2:17" x14ac:dyDescent="0.2">
      <c r="B210" s="214"/>
      <c r="C210" s="214"/>
      <c r="D210" s="214"/>
      <c r="E210" s="214"/>
      <c r="F210" s="214"/>
      <c r="G210" s="214"/>
      <c r="H210" s="214"/>
      <c r="I210" s="214"/>
      <c r="J210" s="214"/>
      <c r="K210" s="214"/>
      <c r="L210" s="214"/>
      <c r="M210" s="214"/>
      <c r="N210" s="214"/>
      <c r="O210" s="214"/>
      <c r="P210" s="214"/>
      <c r="Q210" s="214"/>
    </row>
    <row r="211" spans="2:17" x14ac:dyDescent="0.2">
      <c r="B211" s="214"/>
      <c r="C211" s="214"/>
      <c r="D211" s="214"/>
      <c r="E211" s="214"/>
      <c r="F211" s="214"/>
      <c r="G211" s="214"/>
      <c r="H211" s="214"/>
      <c r="I211" s="214"/>
      <c r="J211" s="214"/>
      <c r="K211" s="214"/>
      <c r="L211" s="214"/>
      <c r="M211" s="214"/>
      <c r="N211" s="214"/>
      <c r="O211" s="214"/>
      <c r="P211" s="214"/>
      <c r="Q211" s="214"/>
    </row>
    <row r="212" spans="2:17" x14ac:dyDescent="0.2">
      <c r="B212" s="214"/>
      <c r="C212" s="214"/>
      <c r="D212" s="214"/>
      <c r="E212" s="214"/>
      <c r="F212" s="214"/>
      <c r="G212" s="214"/>
      <c r="H212" s="214"/>
      <c r="I212" s="214"/>
      <c r="J212" s="214"/>
      <c r="K212" s="214"/>
      <c r="L212" s="214"/>
      <c r="M212" s="214"/>
      <c r="N212" s="214"/>
      <c r="O212" s="214"/>
      <c r="P212" s="214"/>
      <c r="Q212" s="214"/>
    </row>
    <row r="213" spans="2:17" x14ac:dyDescent="0.2">
      <c r="B213" s="214"/>
      <c r="C213" s="214"/>
      <c r="D213" s="214"/>
      <c r="E213" s="214"/>
      <c r="F213" s="214"/>
      <c r="G213" s="214"/>
      <c r="H213" s="214"/>
      <c r="I213" s="214"/>
      <c r="J213" s="214"/>
      <c r="K213" s="214"/>
      <c r="L213" s="214"/>
      <c r="M213" s="214"/>
      <c r="N213" s="214"/>
      <c r="O213" s="214"/>
      <c r="P213" s="214"/>
      <c r="Q213" s="214"/>
    </row>
    <row r="214" spans="2:17" x14ac:dyDescent="0.2">
      <c r="B214" s="214"/>
      <c r="C214" s="214"/>
      <c r="D214" s="214"/>
      <c r="E214" s="214"/>
      <c r="F214" s="214"/>
      <c r="G214" s="214"/>
      <c r="H214" s="214"/>
      <c r="I214" s="214"/>
      <c r="J214" s="214"/>
      <c r="K214" s="214"/>
      <c r="L214" s="214"/>
      <c r="M214" s="214"/>
      <c r="N214" s="214"/>
      <c r="O214" s="214"/>
      <c r="P214" s="214"/>
      <c r="Q214" s="214"/>
    </row>
    <row r="215" spans="2:17" x14ac:dyDescent="0.2">
      <c r="B215" s="214"/>
      <c r="C215" s="214"/>
      <c r="D215" s="214"/>
      <c r="E215" s="214"/>
      <c r="F215" s="214"/>
      <c r="G215" s="214"/>
      <c r="H215" s="214"/>
      <c r="I215" s="214"/>
      <c r="J215" s="214"/>
      <c r="K215" s="214"/>
      <c r="L215" s="214"/>
      <c r="M215" s="214"/>
      <c r="N215" s="214"/>
      <c r="O215" s="214"/>
      <c r="P215" s="214"/>
      <c r="Q215" s="214"/>
    </row>
    <row r="216" spans="2:17" x14ac:dyDescent="0.2">
      <c r="B216" s="214"/>
      <c r="C216" s="214"/>
      <c r="D216" s="214"/>
      <c r="E216" s="214"/>
      <c r="F216" s="214"/>
      <c r="G216" s="214"/>
      <c r="H216" s="214"/>
      <c r="I216" s="214"/>
      <c r="J216" s="214"/>
      <c r="K216" s="214"/>
      <c r="L216" s="214"/>
      <c r="M216" s="214"/>
      <c r="N216" s="214"/>
      <c r="O216" s="214"/>
      <c r="P216" s="214"/>
      <c r="Q216" s="214"/>
    </row>
    <row r="217" spans="2:17" x14ac:dyDescent="0.2">
      <c r="B217" s="214"/>
      <c r="C217" s="214"/>
      <c r="D217" s="214"/>
      <c r="E217" s="214"/>
      <c r="F217" s="214"/>
      <c r="G217" s="214"/>
      <c r="H217" s="214"/>
      <c r="I217" s="214"/>
      <c r="J217" s="214"/>
      <c r="K217" s="214"/>
      <c r="L217" s="214"/>
      <c r="M217" s="214"/>
      <c r="N217" s="214"/>
      <c r="O217" s="214"/>
      <c r="P217" s="214"/>
      <c r="Q217" s="214"/>
    </row>
    <row r="218" spans="2:17" x14ac:dyDescent="0.2">
      <c r="B218" s="214"/>
      <c r="C218" s="214"/>
      <c r="D218" s="214"/>
      <c r="E218" s="214"/>
      <c r="F218" s="214"/>
      <c r="G218" s="214"/>
      <c r="H218" s="214"/>
      <c r="I218" s="214"/>
      <c r="J218" s="214"/>
      <c r="K218" s="214"/>
      <c r="L218" s="214"/>
      <c r="M218" s="214"/>
      <c r="N218" s="214"/>
      <c r="O218" s="214"/>
      <c r="P218" s="214"/>
      <c r="Q218" s="214"/>
    </row>
    <row r="219" spans="2:17" x14ac:dyDescent="0.2">
      <c r="B219" s="214"/>
      <c r="C219" s="214"/>
      <c r="D219" s="214"/>
      <c r="E219" s="214"/>
      <c r="F219" s="214"/>
      <c r="G219" s="214"/>
      <c r="H219" s="214"/>
      <c r="I219" s="214"/>
      <c r="J219" s="214"/>
      <c r="K219" s="214"/>
      <c r="L219" s="214"/>
      <c r="M219" s="214"/>
      <c r="N219" s="214"/>
      <c r="O219" s="214"/>
      <c r="P219" s="214"/>
      <c r="Q219" s="214"/>
    </row>
    <row r="220" spans="2:17" x14ac:dyDescent="0.2">
      <c r="B220" s="214"/>
      <c r="C220" s="214"/>
      <c r="D220" s="214"/>
      <c r="E220" s="214"/>
      <c r="F220" s="214"/>
      <c r="G220" s="214"/>
      <c r="H220" s="214"/>
      <c r="I220" s="214"/>
      <c r="J220" s="214"/>
      <c r="K220" s="214"/>
      <c r="L220" s="214"/>
      <c r="M220" s="214"/>
      <c r="N220" s="214"/>
      <c r="O220" s="214"/>
      <c r="P220" s="214"/>
      <c r="Q220" s="214"/>
    </row>
    <row r="221" spans="2:17" x14ac:dyDescent="0.2">
      <c r="B221" s="214"/>
      <c r="C221" s="214"/>
      <c r="D221" s="214"/>
      <c r="E221" s="214"/>
      <c r="F221" s="214"/>
      <c r="G221" s="214"/>
      <c r="H221" s="214"/>
      <c r="I221" s="214"/>
      <c r="J221" s="214"/>
      <c r="K221" s="214"/>
      <c r="L221" s="214"/>
      <c r="M221" s="214"/>
      <c r="N221" s="214"/>
      <c r="O221" s="214"/>
      <c r="P221" s="214"/>
      <c r="Q221" s="214"/>
    </row>
    <row r="222" spans="2:17" x14ac:dyDescent="0.2">
      <c r="B222" s="214"/>
      <c r="C222" s="214"/>
      <c r="D222" s="214"/>
      <c r="E222" s="214"/>
      <c r="F222" s="214"/>
      <c r="G222" s="214"/>
      <c r="H222" s="214"/>
      <c r="I222" s="214"/>
      <c r="J222" s="214"/>
      <c r="K222" s="214"/>
      <c r="L222" s="214"/>
      <c r="M222" s="214"/>
      <c r="N222" s="214"/>
      <c r="O222" s="214"/>
      <c r="P222" s="214"/>
      <c r="Q222" s="214"/>
    </row>
    <row r="223" spans="2:17" x14ac:dyDescent="0.2">
      <c r="B223" s="214"/>
      <c r="C223" s="214"/>
      <c r="D223" s="214"/>
      <c r="E223" s="214"/>
      <c r="F223" s="214"/>
      <c r="G223" s="214"/>
      <c r="H223" s="214"/>
      <c r="I223" s="214"/>
      <c r="J223" s="214"/>
      <c r="K223" s="214"/>
      <c r="L223" s="214"/>
      <c r="M223" s="214"/>
      <c r="N223" s="214"/>
      <c r="O223" s="214"/>
      <c r="P223" s="214"/>
      <c r="Q223" s="214"/>
    </row>
    <row r="224" spans="2:17" x14ac:dyDescent="0.2">
      <c r="B224" s="214"/>
      <c r="C224" s="214"/>
      <c r="D224" s="214"/>
      <c r="E224" s="214"/>
      <c r="F224" s="214"/>
      <c r="G224" s="214"/>
      <c r="H224" s="214"/>
      <c r="I224" s="214"/>
      <c r="J224" s="214"/>
      <c r="K224" s="214"/>
      <c r="L224" s="214"/>
      <c r="M224" s="214"/>
      <c r="N224" s="214"/>
      <c r="O224" s="214"/>
      <c r="P224" s="214"/>
      <c r="Q224" s="214"/>
    </row>
    <row r="225" spans="2:17" x14ac:dyDescent="0.2">
      <c r="B225" s="214"/>
      <c r="C225" s="214"/>
      <c r="D225" s="214"/>
      <c r="E225" s="214"/>
      <c r="F225" s="214"/>
      <c r="G225" s="214"/>
      <c r="H225" s="214"/>
      <c r="I225" s="214"/>
      <c r="J225" s="214"/>
      <c r="K225" s="214"/>
      <c r="L225" s="214"/>
      <c r="M225" s="214"/>
      <c r="N225" s="214"/>
      <c r="O225" s="214"/>
      <c r="P225" s="214"/>
      <c r="Q225" s="214"/>
    </row>
    <row r="226" spans="2:17" x14ac:dyDescent="0.2">
      <c r="B226" s="214"/>
      <c r="C226" s="214"/>
      <c r="D226" s="214"/>
      <c r="E226" s="214"/>
      <c r="F226" s="214"/>
      <c r="G226" s="214"/>
      <c r="H226" s="214"/>
      <c r="I226" s="214"/>
      <c r="J226" s="214"/>
      <c r="K226" s="214"/>
      <c r="L226" s="214"/>
      <c r="M226" s="214"/>
      <c r="N226" s="214"/>
      <c r="O226" s="214"/>
      <c r="P226" s="214"/>
      <c r="Q226" s="214"/>
    </row>
    <row r="227" spans="2:17" x14ac:dyDescent="0.2">
      <c r="B227" s="214"/>
      <c r="C227" s="214"/>
      <c r="D227" s="214"/>
      <c r="E227" s="214"/>
      <c r="F227" s="214"/>
      <c r="G227" s="214"/>
      <c r="H227" s="214"/>
      <c r="I227" s="214"/>
      <c r="J227" s="214"/>
      <c r="K227" s="214"/>
      <c r="L227" s="214"/>
      <c r="M227" s="214"/>
      <c r="N227" s="214"/>
      <c r="O227" s="214"/>
      <c r="P227" s="214"/>
      <c r="Q227" s="214"/>
    </row>
    <row r="228" spans="2:17" x14ac:dyDescent="0.2">
      <c r="B228" s="214"/>
      <c r="C228" s="214"/>
      <c r="D228" s="214"/>
      <c r="E228" s="214"/>
      <c r="F228" s="214"/>
      <c r="G228" s="214"/>
      <c r="H228" s="214"/>
      <c r="I228" s="214"/>
      <c r="J228" s="214"/>
      <c r="K228" s="214"/>
      <c r="L228" s="214"/>
      <c r="M228" s="214"/>
      <c r="N228" s="214"/>
      <c r="O228" s="214"/>
      <c r="P228" s="214"/>
      <c r="Q228" s="214"/>
    </row>
    <row r="229" spans="2:17" x14ac:dyDescent="0.2">
      <c r="B229" s="214"/>
      <c r="C229" s="214"/>
      <c r="D229" s="214"/>
      <c r="E229" s="214"/>
      <c r="F229" s="214"/>
      <c r="G229" s="214"/>
      <c r="H229" s="214"/>
      <c r="I229" s="214"/>
      <c r="J229" s="214"/>
      <c r="K229" s="214"/>
      <c r="L229" s="214"/>
      <c r="M229" s="214"/>
      <c r="N229" s="214"/>
      <c r="O229" s="214"/>
      <c r="P229" s="214"/>
      <c r="Q229" s="214"/>
    </row>
    <row r="230" spans="2:17" x14ac:dyDescent="0.2">
      <c r="B230" s="214"/>
      <c r="C230" s="214"/>
      <c r="D230" s="214"/>
      <c r="E230" s="214"/>
      <c r="F230" s="214"/>
      <c r="G230" s="214"/>
      <c r="H230" s="214"/>
      <c r="I230" s="214"/>
      <c r="J230" s="214"/>
      <c r="K230" s="214"/>
      <c r="L230" s="214"/>
      <c r="M230" s="214"/>
      <c r="N230" s="214"/>
      <c r="O230" s="214"/>
      <c r="P230" s="214"/>
      <c r="Q230" s="214"/>
    </row>
    <row r="231" spans="2:17" x14ac:dyDescent="0.2">
      <c r="B231" s="214"/>
      <c r="C231" s="214"/>
      <c r="D231" s="214"/>
      <c r="E231" s="214"/>
      <c r="F231" s="214"/>
      <c r="G231" s="214"/>
      <c r="H231" s="214"/>
      <c r="I231" s="214"/>
      <c r="J231" s="214"/>
      <c r="K231" s="214"/>
      <c r="L231" s="214"/>
      <c r="M231" s="214"/>
      <c r="N231" s="214"/>
      <c r="O231" s="214"/>
      <c r="P231" s="214"/>
      <c r="Q231" s="214"/>
    </row>
    <row r="232" spans="2:17" x14ac:dyDescent="0.2">
      <c r="B232" s="214"/>
      <c r="C232" s="214"/>
      <c r="D232" s="214"/>
      <c r="E232" s="214"/>
      <c r="F232" s="214"/>
      <c r="G232" s="214"/>
      <c r="H232" s="214"/>
      <c r="I232" s="214"/>
      <c r="J232" s="214"/>
      <c r="K232" s="214"/>
      <c r="L232" s="214"/>
      <c r="M232" s="214"/>
      <c r="N232" s="214"/>
      <c r="O232" s="214"/>
      <c r="P232" s="214"/>
      <c r="Q232" s="214"/>
    </row>
    <row r="233" spans="2:17" x14ac:dyDescent="0.2">
      <c r="B233" s="214"/>
      <c r="C233" s="214"/>
      <c r="D233" s="214"/>
      <c r="E233" s="214"/>
      <c r="F233" s="214"/>
      <c r="G233" s="214"/>
      <c r="H233" s="214"/>
      <c r="I233" s="214"/>
      <c r="J233" s="214"/>
      <c r="K233" s="214"/>
      <c r="L233" s="214"/>
      <c r="M233" s="214"/>
      <c r="N233" s="214"/>
      <c r="O233" s="214"/>
      <c r="P233" s="214"/>
      <c r="Q233" s="214"/>
    </row>
    <row r="234" spans="2:17" x14ac:dyDescent="0.2">
      <c r="B234" s="214"/>
      <c r="C234" s="214"/>
      <c r="D234" s="214"/>
      <c r="E234" s="214"/>
      <c r="F234" s="214"/>
      <c r="G234" s="214"/>
      <c r="H234" s="214"/>
      <c r="I234" s="214"/>
      <c r="J234" s="214"/>
      <c r="K234" s="214"/>
      <c r="L234" s="214"/>
      <c r="M234" s="214"/>
      <c r="N234" s="214"/>
      <c r="O234" s="214"/>
      <c r="P234" s="214"/>
      <c r="Q234" s="214"/>
    </row>
    <row r="235" spans="2:17" x14ac:dyDescent="0.2">
      <c r="B235" s="214"/>
      <c r="C235" s="214"/>
      <c r="D235" s="214"/>
      <c r="E235" s="214"/>
      <c r="F235" s="214"/>
      <c r="G235" s="214"/>
      <c r="H235" s="214"/>
      <c r="I235" s="214"/>
      <c r="J235" s="214"/>
      <c r="K235" s="214"/>
      <c r="L235" s="214"/>
      <c r="M235" s="214"/>
      <c r="N235" s="214"/>
      <c r="O235" s="214"/>
      <c r="P235" s="214"/>
      <c r="Q235" s="214"/>
    </row>
    <row r="236" spans="2:17" x14ac:dyDescent="0.2">
      <c r="B236" s="214"/>
      <c r="C236" s="214"/>
      <c r="D236" s="214"/>
      <c r="E236" s="214"/>
      <c r="F236" s="214"/>
      <c r="G236" s="214"/>
      <c r="H236" s="214"/>
      <c r="I236" s="214"/>
      <c r="J236" s="214"/>
      <c r="K236" s="214"/>
      <c r="L236" s="214"/>
      <c r="M236" s="214"/>
      <c r="N236" s="214"/>
      <c r="O236" s="214"/>
      <c r="P236" s="214"/>
      <c r="Q236" s="214"/>
    </row>
    <row r="237" spans="2:17" x14ac:dyDescent="0.2">
      <c r="B237" s="214"/>
      <c r="C237" s="214"/>
      <c r="D237" s="214"/>
      <c r="E237" s="214"/>
      <c r="F237" s="214"/>
      <c r="G237" s="214"/>
      <c r="H237" s="214"/>
      <c r="I237" s="214"/>
      <c r="J237" s="214"/>
      <c r="K237" s="214"/>
      <c r="L237" s="214"/>
      <c r="M237" s="214"/>
      <c r="N237" s="214"/>
      <c r="O237" s="214"/>
      <c r="P237" s="214"/>
      <c r="Q237" s="214"/>
    </row>
    <row r="238" spans="2:17" x14ac:dyDescent="0.2">
      <c r="B238" s="214"/>
      <c r="C238" s="214"/>
      <c r="D238" s="214"/>
      <c r="E238" s="214"/>
      <c r="F238" s="214"/>
      <c r="G238" s="214"/>
      <c r="H238" s="214"/>
      <c r="I238" s="214"/>
      <c r="J238" s="214"/>
      <c r="K238" s="214"/>
      <c r="L238" s="214"/>
      <c r="M238" s="214"/>
      <c r="N238" s="214"/>
      <c r="O238" s="214"/>
      <c r="P238" s="214"/>
      <c r="Q238" s="214"/>
    </row>
    <row r="239" spans="2:17" x14ac:dyDescent="0.2">
      <c r="B239" s="214"/>
      <c r="C239" s="214"/>
      <c r="D239" s="214"/>
      <c r="E239" s="214"/>
      <c r="F239" s="214"/>
      <c r="G239" s="214"/>
      <c r="H239" s="214"/>
      <c r="I239" s="214"/>
      <c r="J239" s="214"/>
      <c r="K239" s="214"/>
      <c r="L239" s="214"/>
      <c r="M239" s="214"/>
      <c r="N239" s="214"/>
      <c r="O239" s="214"/>
      <c r="P239" s="214"/>
      <c r="Q239" s="214"/>
    </row>
    <row r="240" spans="2:17" x14ac:dyDescent="0.2">
      <c r="B240" s="214"/>
      <c r="C240" s="214"/>
      <c r="D240" s="214"/>
      <c r="E240" s="214"/>
      <c r="F240" s="214"/>
      <c r="G240" s="214"/>
      <c r="H240" s="214"/>
      <c r="I240" s="214"/>
      <c r="J240" s="214"/>
      <c r="K240" s="214"/>
      <c r="L240" s="214"/>
      <c r="M240" s="214"/>
      <c r="N240" s="214"/>
      <c r="O240" s="214"/>
      <c r="P240" s="214"/>
      <c r="Q240" s="214"/>
    </row>
    <row r="241" spans="2:17" x14ac:dyDescent="0.2">
      <c r="B241" s="214"/>
      <c r="C241" s="214"/>
      <c r="D241" s="214"/>
      <c r="E241" s="214"/>
      <c r="F241" s="214"/>
      <c r="G241" s="214"/>
      <c r="H241" s="214"/>
      <c r="I241" s="214"/>
      <c r="J241" s="214"/>
      <c r="K241" s="214"/>
      <c r="L241" s="214"/>
      <c r="M241" s="214"/>
      <c r="N241" s="214"/>
      <c r="O241" s="214"/>
      <c r="P241" s="214"/>
      <c r="Q241" s="214"/>
    </row>
    <row r="242" spans="2:17" x14ac:dyDescent="0.2">
      <c r="B242" s="214"/>
      <c r="C242" s="214"/>
      <c r="D242" s="214"/>
      <c r="E242" s="214"/>
      <c r="F242" s="214"/>
      <c r="G242" s="214"/>
      <c r="H242" s="214"/>
      <c r="I242" s="214"/>
      <c r="J242" s="214"/>
      <c r="K242" s="214"/>
      <c r="L242" s="214"/>
      <c r="M242" s="214"/>
      <c r="N242" s="214"/>
      <c r="O242" s="214"/>
      <c r="P242" s="214"/>
      <c r="Q242" s="214"/>
    </row>
    <row r="243" spans="2:17" x14ac:dyDescent="0.2">
      <c r="B243" s="214"/>
      <c r="C243" s="214"/>
      <c r="D243" s="214"/>
      <c r="E243" s="214"/>
      <c r="F243" s="214"/>
      <c r="G243" s="214"/>
      <c r="H243" s="214"/>
      <c r="I243" s="214"/>
      <c r="J243" s="214"/>
      <c r="K243" s="214"/>
      <c r="L243" s="214"/>
      <c r="M243" s="214"/>
      <c r="N243" s="214"/>
      <c r="O243" s="214"/>
      <c r="P243" s="214"/>
      <c r="Q243" s="214"/>
    </row>
    <row r="244" spans="2:17" x14ac:dyDescent="0.2">
      <c r="B244" s="214"/>
      <c r="C244" s="214"/>
      <c r="D244" s="214"/>
      <c r="E244" s="214"/>
      <c r="F244" s="214"/>
      <c r="G244" s="214"/>
      <c r="H244" s="214"/>
      <c r="I244" s="214"/>
      <c r="J244" s="214"/>
      <c r="K244" s="214"/>
      <c r="L244" s="214"/>
      <c r="M244" s="214"/>
      <c r="N244" s="214"/>
      <c r="O244" s="214"/>
      <c r="P244" s="214"/>
      <c r="Q244" s="214"/>
    </row>
    <row r="245" spans="2:17" x14ac:dyDescent="0.2">
      <c r="B245" s="214"/>
      <c r="C245" s="214"/>
      <c r="D245" s="214"/>
      <c r="E245" s="214"/>
      <c r="F245" s="214"/>
      <c r="G245" s="214"/>
      <c r="H245" s="214"/>
      <c r="I245" s="214"/>
      <c r="J245" s="214"/>
      <c r="K245" s="214"/>
      <c r="L245" s="214"/>
      <c r="M245" s="214"/>
      <c r="N245" s="214"/>
      <c r="O245" s="214"/>
      <c r="P245" s="214"/>
      <c r="Q245" s="214"/>
    </row>
    <row r="246" spans="2:17" x14ac:dyDescent="0.2">
      <c r="B246" s="214"/>
      <c r="C246" s="214"/>
      <c r="D246" s="214"/>
      <c r="E246" s="214"/>
      <c r="F246" s="214"/>
      <c r="G246" s="214"/>
      <c r="H246" s="214"/>
      <c r="I246" s="214"/>
      <c r="J246" s="214"/>
      <c r="K246" s="214"/>
      <c r="L246" s="214"/>
      <c r="M246" s="214"/>
      <c r="N246" s="214"/>
      <c r="O246" s="214"/>
      <c r="P246" s="214"/>
      <c r="Q246" s="214"/>
    </row>
    <row r="247" spans="2:17" x14ac:dyDescent="0.2">
      <c r="B247" s="214"/>
      <c r="C247" s="214"/>
      <c r="D247" s="214"/>
      <c r="E247" s="214"/>
      <c r="F247" s="214"/>
      <c r="G247" s="214"/>
      <c r="H247" s="214"/>
      <c r="I247" s="214"/>
      <c r="J247" s="214"/>
      <c r="K247" s="214"/>
      <c r="L247" s="214"/>
      <c r="M247" s="214"/>
      <c r="N247" s="214"/>
      <c r="O247" s="214"/>
      <c r="P247" s="214"/>
      <c r="Q247" s="21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40625" defaultRowHeight="12.75" x14ac:dyDescent="0.2"/>
  <cols>
    <col min="1" max="1" width="52.7109375" style="221" bestFit="1" customWidth="1"/>
    <col min="2" max="7" width="11.7109375" style="221" customWidth="1"/>
    <col min="8" max="16384" width="9.140625" style="221"/>
  </cols>
  <sheetData>
    <row r="2" spans="1:19" ht="18.75" x14ac:dyDescent="0.3">
      <c r="A2" s="5" t="s">
        <v>189</v>
      </c>
      <c r="B2" s="3"/>
      <c r="C2" s="3"/>
      <c r="D2" s="3"/>
      <c r="E2" s="3"/>
      <c r="F2" s="3"/>
      <c r="G2" s="3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4" spans="1:19" s="236" customFormat="1" x14ac:dyDescent="0.2">
      <c r="G4" s="67" t="s">
        <v>93</v>
      </c>
    </row>
    <row r="5" spans="1:19" s="37" customFormat="1" x14ac:dyDescent="0.2">
      <c r="A5" s="241"/>
      <c r="B5" s="244">
        <f>YT_ALL!B5</f>
        <v>42735</v>
      </c>
      <c r="C5" s="244">
        <f>YT_ALL!C5</f>
        <v>43100</v>
      </c>
      <c r="D5" s="244">
        <f>YT_ALL!D5</f>
        <v>43465</v>
      </c>
      <c r="E5" s="244">
        <f>YT_ALL!E5</f>
        <v>43830</v>
      </c>
      <c r="F5" s="244">
        <f>YT_ALL!F5</f>
        <v>44196</v>
      </c>
      <c r="G5" s="244">
        <f>YT_ALL!G5</f>
        <v>44377</v>
      </c>
    </row>
    <row r="6" spans="1:19" s="143" customFormat="1" x14ac:dyDescent="0.2">
      <c r="A6" s="61" t="s">
        <v>142</v>
      </c>
      <c r="B6" s="145">
        <f t="shared" ref="B6:G6" si="0">SUM(B$7+ B$8)</f>
        <v>1929.8088000897101</v>
      </c>
      <c r="C6" s="145">
        <f t="shared" si="0"/>
        <v>2141.69058800007</v>
      </c>
      <c r="D6" s="145">
        <f t="shared" si="0"/>
        <v>2168.4215676641797</v>
      </c>
      <c r="E6" s="145">
        <f t="shared" si="0"/>
        <v>1998.29589995677</v>
      </c>
      <c r="F6" s="145">
        <f t="shared" si="0"/>
        <v>2551.88172516842</v>
      </c>
      <c r="G6" s="145">
        <f t="shared" si="0"/>
        <v>2514.3595384780501</v>
      </c>
    </row>
    <row r="7" spans="1:19" s="239" customFormat="1" x14ac:dyDescent="0.2">
      <c r="A7" s="202" t="str">
        <f>YK_ALL!A7</f>
        <v>Державний борг</v>
      </c>
      <c r="B7" s="166">
        <f>YK_ALL!B7/DMLMLR</f>
        <v>1650.83325222858</v>
      </c>
      <c r="C7" s="166">
        <f>YK_ALL!C7/DMLMLR</f>
        <v>1833.7098309171599</v>
      </c>
      <c r="D7" s="166">
        <f>YK_ALL!D7/DMLMLR</f>
        <v>1860.2910955853999</v>
      </c>
      <c r="E7" s="166">
        <f>YK_ALL!E7/DMLMLR</f>
        <v>1761.36913148087</v>
      </c>
      <c r="F7" s="166">
        <f>YK_ALL!F7/DMLMLR</f>
        <v>2259.2315015926201</v>
      </c>
      <c r="G7" s="166">
        <f>YK_ALL!G7/DMLMLR</f>
        <v>2224.8166384361102</v>
      </c>
    </row>
    <row r="8" spans="1:19" s="239" customFormat="1" x14ac:dyDescent="0.2">
      <c r="A8" s="202" t="str">
        <f>YK_ALL!A8</f>
        <v>Гарантований державою борг</v>
      </c>
      <c r="B8" s="166">
        <f>YK_ALL!B8/DMLMLR</f>
        <v>278.97554786113</v>
      </c>
      <c r="C8" s="166">
        <f>YK_ALL!C8/DMLMLR</f>
        <v>307.98075708290997</v>
      </c>
      <c r="D8" s="166">
        <f>YK_ALL!D8/DMLMLR</f>
        <v>308.13047207877997</v>
      </c>
      <c r="E8" s="166">
        <f>YK_ALL!E8/DMLMLR</f>
        <v>236.92676847589999</v>
      </c>
      <c r="F8" s="166">
        <f>YK_ALL!F8/DMLMLR</f>
        <v>292.6502235758</v>
      </c>
      <c r="G8" s="166">
        <f>YK_ALL!G8/DMLMLR</f>
        <v>289.54290004194002</v>
      </c>
    </row>
    <row r="9" spans="1:19" x14ac:dyDescent="0.2"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</row>
    <row r="10" spans="1:19" x14ac:dyDescent="0.2">
      <c r="B10" s="214"/>
      <c r="C10" s="214"/>
      <c r="D10" s="214"/>
      <c r="E10" s="214"/>
      <c r="F10" s="214"/>
      <c r="G10" s="67" t="s">
        <v>91</v>
      </c>
      <c r="H10" s="214"/>
      <c r="I10" s="214"/>
      <c r="J10" s="214"/>
      <c r="K10" s="214"/>
      <c r="L10" s="214"/>
      <c r="M10" s="214"/>
      <c r="N10" s="214"/>
      <c r="O10" s="214"/>
      <c r="P10" s="214"/>
      <c r="Q10" s="214"/>
    </row>
    <row r="11" spans="1:19" s="141" customFormat="1" x14ac:dyDescent="0.2">
      <c r="A11" s="85"/>
      <c r="B11" s="244">
        <f>YT_ALL!B11</f>
        <v>42735</v>
      </c>
      <c r="C11" s="244">
        <f>YT_ALL!C11</f>
        <v>43100</v>
      </c>
      <c r="D11" s="244">
        <f>YT_ALL!D11</f>
        <v>43465</v>
      </c>
      <c r="E11" s="244">
        <f>YT_ALL!E11</f>
        <v>43830</v>
      </c>
      <c r="F11" s="244">
        <f>YT_ALL!F11</f>
        <v>44196</v>
      </c>
      <c r="G11" s="244">
        <f>YT_ALL!G11</f>
        <v>44377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19" s="17" customFormat="1" x14ac:dyDescent="0.2">
      <c r="A12" s="61" t="s">
        <v>142</v>
      </c>
      <c r="B12" s="145">
        <f t="shared" ref="B12:G12" si="1">SUM(B$13+ B$14)</f>
        <v>70.972707080150002</v>
      </c>
      <c r="C12" s="145">
        <f t="shared" si="1"/>
        <v>76.305753084320003</v>
      </c>
      <c r="D12" s="145">
        <f t="shared" si="1"/>
        <v>78.315547975930002</v>
      </c>
      <c r="E12" s="145">
        <f t="shared" si="1"/>
        <v>84.365406859520007</v>
      </c>
      <c r="F12" s="145">
        <f t="shared" si="1"/>
        <v>90.253504033989998</v>
      </c>
      <c r="G12" s="145">
        <f t="shared" si="1"/>
        <v>92.520304032729996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9" s="87" customFormat="1" x14ac:dyDescent="0.2">
      <c r="A13" s="202" t="str">
        <f>YK_ALL!A13</f>
        <v>Державний борг</v>
      </c>
      <c r="B13" s="166">
        <f>YK_ALL!B13/DMLMLR</f>
        <v>60.712804731319999</v>
      </c>
      <c r="C13" s="166">
        <f>YK_ALL!C13/DMLMLR</f>
        <v>65.332784469559996</v>
      </c>
      <c r="D13" s="166">
        <f>YK_ALL!D13/DMLMLR</f>
        <v>67.186989245079999</v>
      </c>
      <c r="E13" s="166">
        <f>YK_ALL!E13/DMLMLR</f>
        <v>74.362672420240003</v>
      </c>
      <c r="F13" s="166">
        <f>YK_ALL!F13/DMLMLR</f>
        <v>79.903217077660003</v>
      </c>
      <c r="G13" s="166">
        <f>YK_ALL!G13/DMLMLR</f>
        <v>81.866061179889996</v>
      </c>
      <c r="H13" s="73"/>
      <c r="I13" s="73"/>
      <c r="J13" s="73"/>
      <c r="K13" s="73"/>
      <c r="L13" s="73"/>
      <c r="M13" s="73"/>
      <c r="N13" s="73"/>
      <c r="O13" s="73"/>
      <c r="P13" s="73"/>
      <c r="Q13" s="73"/>
    </row>
    <row r="14" spans="1:19" s="87" customFormat="1" x14ac:dyDescent="0.2">
      <c r="A14" s="202" t="str">
        <f>YK_ALL!A14</f>
        <v>Гарантований державою борг</v>
      </c>
      <c r="B14" s="166">
        <f>YK_ALL!B14/DMLMLR</f>
        <v>10.25990234883</v>
      </c>
      <c r="C14" s="166">
        <f>YK_ALL!C14/DMLMLR</f>
        <v>10.972968614759999</v>
      </c>
      <c r="D14" s="166">
        <f>YK_ALL!D14/DMLMLR</f>
        <v>11.128558730849999</v>
      </c>
      <c r="E14" s="166">
        <f>YK_ALL!E14/DMLMLR</f>
        <v>10.002734439279999</v>
      </c>
      <c r="F14" s="166">
        <f>YK_ALL!F14/DMLMLR</f>
        <v>10.350286956330001</v>
      </c>
      <c r="G14" s="166">
        <f>YK_ALL!G14/DMLMLR</f>
        <v>10.65424285284</v>
      </c>
      <c r="H14" s="73"/>
      <c r="I14" s="73"/>
      <c r="J14" s="73"/>
      <c r="K14" s="73"/>
      <c r="L14" s="73"/>
      <c r="M14" s="73"/>
      <c r="N14" s="73"/>
      <c r="O14" s="73"/>
      <c r="P14" s="73"/>
      <c r="Q14" s="73"/>
    </row>
    <row r="15" spans="1:19" x14ac:dyDescent="0.2"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</row>
    <row r="16" spans="1:19" s="162" customFormat="1" x14ac:dyDescent="0.2">
      <c r="G16" s="67" t="s">
        <v>181</v>
      </c>
    </row>
    <row r="17" spans="1:19" s="141" customFormat="1" x14ac:dyDescent="0.2">
      <c r="A17" s="85"/>
      <c r="B17" s="244">
        <f>YT_ALL!B17</f>
        <v>42735</v>
      </c>
      <c r="C17" s="244">
        <f>YT_ALL!C17</f>
        <v>43100</v>
      </c>
      <c r="D17" s="244">
        <f>YT_ALL!D17</f>
        <v>43465</v>
      </c>
      <c r="E17" s="244">
        <f>YT_ALL!E17</f>
        <v>43830</v>
      </c>
      <c r="F17" s="244">
        <f>YT_ALL!F17</f>
        <v>44196</v>
      </c>
      <c r="G17" s="244">
        <f>YT_ALL!G17</f>
        <v>44377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spans="1:19" s="17" customFormat="1" x14ac:dyDescent="0.2">
      <c r="A18" s="61" t="s">
        <v>142</v>
      </c>
      <c r="B18" s="145">
        <f t="shared" ref="B18:G18" si="2">SUM(B$19+ B$20)</f>
        <v>1</v>
      </c>
      <c r="C18" s="145">
        <f t="shared" si="2"/>
        <v>1</v>
      </c>
      <c r="D18" s="145">
        <f t="shared" si="2"/>
        <v>1</v>
      </c>
      <c r="E18" s="145">
        <f t="shared" si="2"/>
        <v>1</v>
      </c>
      <c r="F18" s="145">
        <f t="shared" si="2"/>
        <v>1</v>
      </c>
      <c r="G18" s="145">
        <f t="shared" si="2"/>
        <v>1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9" s="87" customFormat="1" x14ac:dyDescent="0.2">
      <c r="A19" s="202" t="str">
        <f>YK_ALL!A19</f>
        <v>Державний борг</v>
      </c>
      <c r="B19" s="166">
        <f>YK_ALL!B19</f>
        <v>0.85543899999999995</v>
      </c>
      <c r="C19" s="166">
        <f>YK_ALL!C19</f>
        <v>0.85619699999999999</v>
      </c>
      <c r="D19" s="166">
        <f>YK_ALL!D19</f>
        <v>0.85790100000000002</v>
      </c>
      <c r="E19" s="166">
        <f>YK_ALL!E19</f>
        <v>0.881436</v>
      </c>
      <c r="F19" s="166">
        <f>YK_ALL!F19</f>
        <v>0.88532</v>
      </c>
      <c r="G19" s="166">
        <f>YK_ALL!G19</f>
        <v>0.88484399999999996</v>
      </c>
      <c r="H19" s="73"/>
      <c r="I19" s="73"/>
      <c r="J19" s="73"/>
      <c r="K19" s="73"/>
      <c r="L19" s="73"/>
      <c r="M19" s="73"/>
      <c r="N19" s="73"/>
      <c r="O19" s="73"/>
      <c r="P19" s="73"/>
      <c r="Q19" s="73"/>
    </row>
    <row r="20" spans="1:19" s="87" customFormat="1" x14ac:dyDescent="0.2">
      <c r="A20" s="202" t="str">
        <f>YK_ALL!A20</f>
        <v>Гарантований державою борг</v>
      </c>
      <c r="B20" s="166">
        <f>YK_ALL!B20</f>
        <v>0.144561</v>
      </c>
      <c r="C20" s="166">
        <f>YK_ALL!C20</f>
        <v>0.14380299999999999</v>
      </c>
      <c r="D20" s="166">
        <f>YK_ALL!D20</f>
        <v>0.142099</v>
      </c>
      <c r="E20" s="166">
        <f>YK_ALL!E20</f>
        <v>0.118564</v>
      </c>
      <c r="F20" s="166">
        <f>YK_ALL!F20</f>
        <v>0.11468</v>
      </c>
      <c r="G20" s="166">
        <f>YK_ALL!G20</f>
        <v>0.11515599999999999</v>
      </c>
      <c r="H20" s="73"/>
      <c r="I20" s="73"/>
      <c r="J20" s="73"/>
      <c r="K20" s="73"/>
      <c r="L20" s="73"/>
      <c r="M20" s="73"/>
      <c r="N20" s="73"/>
      <c r="O20" s="73"/>
      <c r="P20" s="73"/>
      <c r="Q20" s="73"/>
    </row>
    <row r="21" spans="1:19" x14ac:dyDescent="0.2">
      <c r="A21" s="114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</row>
    <row r="22" spans="1:19" x14ac:dyDescent="0.2"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</row>
    <row r="23" spans="1:19" x14ac:dyDescent="0.2"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</row>
    <row r="24" spans="1:19" x14ac:dyDescent="0.2"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</row>
    <row r="25" spans="1:19" s="162" customFormat="1" x14ac:dyDescent="0.2"/>
    <row r="26" spans="1:19" x14ac:dyDescent="0.2"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</row>
    <row r="27" spans="1:19" x14ac:dyDescent="0.2"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</row>
    <row r="28" spans="1:19" x14ac:dyDescent="0.2"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</row>
    <row r="29" spans="1:19" x14ac:dyDescent="0.2"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</row>
    <row r="30" spans="1:19" x14ac:dyDescent="0.2"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</row>
    <row r="31" spans="1:19" x14ac:dyDescent="0.2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</row>
    <row r="32" spans="1:19" x14ac:dyDescent="0.2"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</row>
    <row r="33" spans="2:17" x14ac:dyDescent="0.2"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</row>
    <row r="34" spans="2:17" x14ac:dyDescent="0.2"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</row>
    <row r="35" spans="2:17" x14ac:dyDescent="0.2"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</row>
    <row r="36" spans="2:17" x14ac:dyDescent="0.2"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</row>
    <row r="37" spans="2:17" x14ac:dyDescent="0.2"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</row>
    <row r="38" spans="2:17" x14ac:dyDescent="0.2"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</row>
    <row r="39" spans="2:17" x14ac:dyDescent="0.2"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</row>
    <row r="40" spans="2:17" x14ac:dyDescent="0.2"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</row>
    <row r="41" spans="2:17" x14ac:dyDescent="0.2"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</row>
    <row r="42" spans="2:17" x14ac:dyDescent="0.2"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2:17" x14ac:dyDescent="0.2"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</row>
    <row r="44" spans="2:17" x14ac:dyDescent="0.2"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</row>
    <row r="45" spans="2:17" x14ac:dyDescent="0.2"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</row>
    <row r="46" spans="2:17" x14ac:dyDescent="0.2"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</row>
    <row r="47" spans="2:17" x14ac:dyDescent="0.2">
      <c r="B47" s="214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</row>
    <row r="48" spans="2:17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</row>
    <row r="49" spans="2:17" x14ac:dyDescent="0.2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</row>
    <row r="50" spans="2:17" x14ac:dyDescent="0.2"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</row>
    <row r="51" spans="2:17" x14ac:dyDescent="0.2"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</row>
    <row r="52" spans="2:17" x14ac:dyDescent="0.2">
      <c r="B52" s="214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</row>
    <row r="53" spans="2:17" x14ac:dyDescent="0.2"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</row>
    <row r="54" spans="2:17" x14ac:dyDescent="0.2">
      <c r="B54" s="214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</row>
    <row r="55" spans="2:17" x14ac:dyDescent="0.2"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</row>
    <row r="56" spans="2:17" x14ac:dyDescent="0.2">
      <c r="B56" s="214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</row>
    <row r="57" spans="2:17" x14ac:dyDescent="0.2">
      <c r="B57" s="214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</row>
    <row r="58" spans="2:17" x14ac:dyDescent="0.2"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</row>
    <row r="59" spans="2:17" x14ac:dyDescent="0.2"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</row>
    <row r="60" spans="2:17" x14ac:dyDescent="0.2"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</row>
    <row r="61" spans="2:17" x14ac:dyDescent="0.2">
      <c r="B61" s="214"/>
      <c r="C61" s="214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</row>
    <row r="62" spans="2:17" x14ac:dyDescent="0.2"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</row>
    <row r="63" spans="2:17" x14ac:dyDescent="0.2"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</row>
    <row r="64" spans="2:17" x14ac:dyDescent="0.2"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</row>
    <row r="65" spans="2:17" x14ac:dyDescent="0.2"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</row>
    <row r="66" spans="2:17" x14ac:dyDescent="0.2">
      <c r="B66" s="214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</row>
    <row r="67" spans="2:17" x14ac:dyDescent="0.2">
      <c r="B67" s="214"/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</row>
    <row r="68" spans="2:17" x14ac:dyDescent="0.2">
      <c r="B68" s="214"/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</row>
    <row r="69" spans="2:17" x14ac:dyDescent="0.2">
      <c r="B69" s="214"/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</row>
    <row r="70" spans="2:17" x14ac:dyDescent="0.2">
      <c r="B70" s="214"/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</row>
    <row r="71" spans="2:17" x14ac:dyDescent="0.2">
      <c r="B71" s="214"/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</row>
    <row r="72" spans="2:17" x14ac:dyDescent="0.2"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</row>
    <row r="73" spans="2:17" x14ac:dyDescent="0.2">
      <c r="B73" s="214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</row>
    <row r="74" spans="2:17" x14ac:dyDescent="0.2">
      <c r="B74" s="214"/>
      <c r="C74" s="214"/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</row>
    <row r="75" spans="2:17" x14ac:dyDescent="0.2">
      <c r="B75" s="214"/>
      <c r="C75" s="214"/>
      <c r="D75" s="214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</row>
    <row r="76" spans="2:17" x14ac:dyDescent="0.2">
      <c r="B76" s="214"/>
      <c r="C76" s="214"/>
      <c r="D76" s="214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</row>
    <row r="77" spans="2:17" x14ac:dyDescent="0.2">
      <c r="B77" s="214"/>
      <c r="C77" s="214"/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</row>
    <row r="78" spans="2:17" x14ac:dyDescent="0.2">
      <c r="B78" s="214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</row>
    <row r="79" spans="2:17" x14ac:dyDescent="0.2">
      <c r="B79" s="214"/>
      <c r="C79" s="214"/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</row>
    <row r="80" spans="2:17" x14ac:dyDescent="0.2">
      <c r="B80" s="214"/>
      <c r="C80" s="214"/>
      <c r="D80" s="214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</row>
    <row r="81" spans="2:17" x14ac:dyDescent="0.2">
      <c r="B81" s="214"/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</row>
    <row r="82" spans="2:17" x14ac:dyDescent="0.2">
      <c r="B82" s="214"/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</row>
    <row r="83" spans="2:17" x14ac:dyDescent="0.2">
      <c r="B83" s="214"/>
      <c r="C83" s="214"/>
      <c r="D83" s="214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</row>
    <row r="84" spans="2:17" x14ac:dyDescent="0.2">
      <c r="B84" s="214"/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</row>
    <row r="85" spans="2:17" x14ac:dyDescent="0.2"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</row>
    <row r="86" spans="2:17" x14ac:dyDescent="0.2">
      <c r="B86" s="214"/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</row>
    <row r="87" spans="2:17" x14ac:dyDescent="0.2">
      <c r="B87" s="214"/>
      <c r="C87" s="214"/>
      <c r="D87" s="214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</row>
    <row r="88" spans="2:17" x14ac:dyDescent="0.2">
      <c r="B88" s="214"/>
      <c r="C88" s="214"/>
      <c r="D88" s="214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</row>
    <row r="89" spans="2:17" x14ac:dyDescent="0.2">
      <c r="B89" s="214"/>
      <c r="C89" s="214"/>
      <c r="D89" s="214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</row>
    <row r="90" spans="2:17" x14ac:dyDescent="0.2">
      <c r="B90" s="214"/>
      <c r="C90" s="214"/>
      <c r="D90" s="214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</row>
    <row r="91" spans="2:17" x14ac:dyDescent="0.2">
      <c r="B91" s="214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</row>
    <row r="92" spans="2:17" x14ac:dyDescent="0.2">
      <c r="B92" s="214"/>
      <c r="C92" s="214"/>
      <c r="D92" s="214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</row>
    <row r="93" spans="2:17" x14ac:dyDescent="0.2">
      <c r="B93" s="214"/>
      <c r="C93" s="214"/>
      <c r="D93" s="214"/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</row>
    <row r="94" spans="2:17" x14ac:dyDescent="0.2"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</row>
    <row r="95" spans="2:17" x14ac:dyDescent="0.2">
      <c r="B95" s="214"/>
      <c r="C95" s="214"/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</row>
    <row r="96" spans="2:17" x14ac:dyDescent="0.2">
      <c r="B96" s="214"/>
      <c r="C96" s="214"/>
      <c r="D96" s="214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</row>
    <row r="97" spans="2:17" x14ac:dyDescent="0.2">
      <c r="B97" s="214"/>
      <c r="C97" s="214"/>
      <c r="D97" s="214"/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4"/>
      <c r="Q97" s="214"/>
    </row>
    <row r="98" spans="2:17" x14ac:dyDescent="0.2">
      <c r="B98" s="214"/>
      <c r="C98" s="214"/>
      <c r="D98" s="214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</row>
    <row r="99" spans="2:17" x14ac:dyDescent="0.2">
      <c r="B99" s="214"/>
      <c r="C99" s="214"/>
      <c r="D99" s="214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</row>
    <row r="100" spans="2:17" x14ac:dyDescent="0.2">
      <c r="B100" s="214"/>
      <c r="C100" s="214"/>
      <c r="D100" s="214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</row>
    <row r="101" spans="2:17" x14ac:dyDescent="0.2">
      <c r="B101" s="214"/>
      <c r="C101" s="214"/>
      <c r="D101" s="214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</row>
    <row r="102" spans="2:17" x14ac:dyDescent="0.2">
      <c r="B102" s="214"/>
      <c r="C102" s="214"/>
      <c r="D102" s="214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</row>
    <row r="103" spans="2:17" x14ac:dyDescent="0.2">
      <c r="B103" s="214"/>
      <c r="C103" s="214"/>
      <c r="D103" s="214"/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</row>
    <row r="104" spans="2:17" x14ac:dyDescent="0.2">
      <c r="B104" s="214"/>
      <c r="C104" s="214"/>
      <c r="D104" s="214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</row>
    <row r="105" spans="2:17" x14ac:dyDescent="0.2">
      <c r="B105" s="214"/>
      <c r="C105" s="214"/>
      <c r="D105" s="214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</row>
    <row r="106" spans="2:17" x14ac:dyDescent="0.2">
      <c r="B106" s="214"/>
      <c r="C106" s="214"/>
      <c r="D106" s="214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</row>
    <row r="107" spans="2:17" x14ac:dyDescent="0.2">
      <c r="B107" s="214"/>
      <c r="C107" s="214"/>
      <c r="D107" s="214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</row>
    <row r="108" spans="2:17" x14ac:dyDescent="0.2">
      <c r="B108" s="214"/>
      <c r="C108" s="214"/>
      <c r="D108" s="214"/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</row>
    <row r="109" spans="2:17" x14ac:dyDescent="0.2">
      <c r="B109" s="214"/>
      <c r="C109" s="214"/>
      <c r="D109" s="214"/>
      <c r="E109" s="214"/>
      <c r="F109" s="214"/>
      <c r="G109" s="214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</row>
    <row r="110" spans="2:17" x14ac:dyDescent="0.2">
      <c r="B110" s="214"/>
      <c r="C110" s="214"/>
      <c r="D110" s="214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</row>
    <row r="111" spans="2:17" x14ac:dyDescent="0.2">
      <c r="B111" s="214"/>
      <c r="C111" s="214"/>
      <c r="D111" s="214"/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  <c r="O111" s="214"/>
      <c r="P111" s="214"/>
      <c r="Q111" s="214"/>
    </row>
    <row r="112" spans="2:17" x14ac:dyDescent="0.2">
      <c r="B112" s="214"/>
      <c r="C112" s="214"/>
      <c r="D112" s="214"/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</row>
    <row r="113" spans="2:17" x14ac:dyDescent="0.2">
      <c r="B113" s="214"/>
      <c r="C113" s="214"/>
      <c r="D113" s="214"/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</row>
    <row r="114" spans="2:17" x14ac:dyDescent="0.2">
      <c r="B114" s="214"/>
      <c r="C114" s="214"/>
      <c r="D114" s="214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</row>
    <row r="115" spans="2:17" x14ac:dyDescent="0.2">
      <c r="B115" s="214"/>
      <c r="C115" s="214"/>
      <c r="D115" s="214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</row>
    <row r="116" spans="2:17" x14ac:dyDescent="0.2">
      <c r="B116" s="214"/>
      <c r="C116" s="214"/>
      <c r="D116" s="214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</row>
    <row r="117" spans="2:17" x14ac:dyDescent="0.2">
      <c r="B117" s="214"/>
      <c r="C117" s="214"/>
      <c r="D117" s="214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</row>
    <row r="118" spans="2:17" x14ac:dyDescent="0.2">
      <c r="B118" s="214"/>
      <c r="C118" s="214"/>
      <c r="D118" s="214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</row>
    <row r="119" spans="2:17" x14ac:dyDescent="0.2">
      <c r="B119" s="214"/>
      <c r="C119" s="214"/>
      <c r="D119" s="214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</row>
    <row r="120" spans="2:17" x14ac:dyDescent="0.2">
      <c r="B120" s="214"/>
      <c r="C120" s="214"/>
      <c r="D120" s="214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</row>
    <row r="121" spans="2:17" x14ac:dyDescent="0.2">
      <c r="B121" s="214"/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</row>
    <row r="122" spans="2:17" x14ac:dyDescent="0.2"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</row>
    <row r="123" spans="2:17" x14ac:dyDescent="0.2">
      <c r="B123" s="214"/>
      <c r="C123" s="214"/>
      <c r="D123" s="214"/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</row>
    <row r="124" spans="2:17" x14ac:dyDescent="0.2">
      <c r="B124" s="214"/>
      <c r="C124" s="214"/>
      <c r="D124" s="214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</row>
    <row r="125" spans="2:17" x14ac:dyDescent="0.2">
      <c r="B125" s="214"/>
      <c r="C125" s="214"/>
      <c r="D125" s="214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</row>
    <row r="126" spans="2:17" x14ac:dyDescent="0.2">
      <c r="B126" s="214"/>
      <c r="C126" s="214"/>
      <c r="D126" s="214"/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</row>
    <row r="127" spans="2:17" x14ac:dyDescent="0.2">
      <c r="B127" s="214"/>
      <c r="C127" s="214"/>
      <c r="D127" s="214"/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</row>
    <row r="128" spans="2:17" x14ac:dyDescent="0.2">
      <c r="B128" s="214"/>
      <c r="C128" s="214"/>
      <c r="D128" s="214"/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</row>
    <row r="129" spans="2:17" x14ac:dyDescent="0.2">
      <c r="B129" s="214"/>
      <c r="C129" s="214"/>
      <c r="D129" s="214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</row>
    <row r="130" spans="2:17" x14ac:dyDescent="0.2">
      <c r="B130" s="214"/>
      <c r="C130" s="214"/>
      <c r="D130" s="214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</row>
    <row r="131" spans="2:17" x14ac:dyDescent="0.2">
      <c r="B131" s="214"/>
      <c r="C131" s="214"/>
      <c r="D131" s="214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</row>
    <row r="132" spans="2:17" x14ac:dyDescent="0.2">
      <c r="B132" s="214"/>
      <c r="C132" s="214"/>
      <c r="D132" s="214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</row>
    <row r="133" spans="2:17" x14ac:dyDescent="0.2">
      <c r="B133" s="214"/>
      <c r="C133" s="214"/>
      <c r="D133" s="214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</row>
    <row r="134" spans="2:17" x14ac:dyDescent="0.2">
      <c r="B134" s="214"/>
      <c r="C134" s="214"/>
      <c r="D134" s="214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</row>
    <row r="135" spans="2:17" x14ac:dyDescent="0.2">
      <c r="B135" s="214"/>
      <c r="C135" s="214"/>
      <c r="D135" s="214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</row>
    <row r="136" spans="2:17" x14ac:dyDescent="0.2">
      <c r="B136" s="214"/>
      <c r="C136" s="214"/>
      <c r="D136" s="214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</row>
    <row r="137" spans="2:17" x14ac:dyDescent="0.2">
      <c r="B137" s="214"/>
      <c r="C137" s="214"/>
      <c r="D137" s="214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</row>
    <row r="138" spans="2:17" x14ac:dyDescent="0.2">
      <c r="B138" s="214"/>
      <c r="C138" s="214"/>
      <c r="D138" s="214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</row>
    <row r="139" spans="2:17" x14ac:dyDescent="0.2">
      <c r="B139" s="214"/>
      <c r="C139" s="214"/>
      <c r="D139" s="214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</row>
    <row r="140" spans="2:17" x14ac:dyDescent="0.2">
      <c r="B140" s="214"/>
      <c r="C140" s="214"/>
      <c r="D140" s="214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</row>
    <row r="141" spans="2:17" x14ac:dyDescent="0.2">
      <c r="B141" s="214"/>
      <c r="C141" s="214"/>
      <c r="D141" s="214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</row>
    <row r="142" spans="2:17" x14ac:dyDescent="0.2">
      <c r="B142" s="214"/>
      <c r="C142" s="214"/>
      <c r="D142" s="214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</row>
    <row r="143" spans="2:17" x14ac:dyDescent="0.2">
      <c r="B143" s="214"/>
      <c r="C143" s="214"/>
      <c r="D143" s="214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</row>
    <row r="144" spans="2:17" x14ac:dyDescent="0.2">
      <c r="B144" s="214"/>
      <c r="C144" s="214"/>
      <c r="D144" s="214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</row>
    <row r="145" spans="2:17" x14ac:dyDescent="0.2">
      <c r="B145" s="214"/>
      <c r="C145" s="214"/>
      <c r="D145" s="214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</row>
    <row r="146" spans="2:17" x14ac:dyDescent="0.2">
      <c r="B146" s="214"/>
      <c r="C146" s="214"/>
      <c r="D146" s="214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</row>
    <row r="147" spans="2:17" x14ac:dyDescent="0.2">
      <c r="B147" s="214"/>
      <c r="C147" s="214"/>
      <c r="D147" s="214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</row>
    <row r="148" spans="2:17" x14ac:dyDescent="0.2">
      <c r="B148" s="214"/>
      <c r="C148" s="214"/>
      <c r="D148" s="214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</row>
    <row r="149" spans="2:17" x14ac:dyDescent="0.2">
      <c r="B149" s="214"/>
      <c r="C149" s="214"/>
      <c r="D149" s="214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</row>
    <row r="150" spans="2:17" x14ac:dyDescent="0.2">
      <c r="B150" s="214"/>
      <c r="C150" s="214"/>
      <c r="D150" s="214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</row>
    <row r="151" spans="2:17" x14ac:dyDescent="0.2">
      <c r="B151" s="214"/>
      <c r="C151" s="214"/>
      <c r="D151" s="214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</row>
    <row r="152" spans="2:17" x14ac:dyDescent="0.2">
      <c r="B152" s="214"/>
      <c r="C152" s="214"/>
      <c r="D152" s="214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</row>
    <row r="153" spans="2:17" x14ac:dyDescent="0.2">
      <c r="B153" s="214"/>
      <c r="C153" s="214"/>
      <c r="D153" s="214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</row>
    <row r="154" spans="2:17" x14ac:dyDescent="0.2">
      <c r="B154" s="214"/>
      <c r="C154" s="214"/>
      <c r="D154" s="214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</row>
    <row r="155" spans="2:17" x14ac:dyDescent="0.2">
      <c r="B155" s="214"/>
      <c r="C155" s="214"/>
      <c r="D155" s="214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</row>
    <row r="156" spans="2:17" x14ac:dyDescent="0.2">
      <c r="B156" s="214"/>
      <c r="C156" s="214"/>
      <c r="D156" s="214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</row>
    <row r="157" spans="2:17" x14ac:dyDescent="0.2">
      <c r="B157" s="214"/>
      <c r="C157" s="214"/>
      <c r="D157" s="214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</row>
    <row r="158" spans="2:17" x14ac:dyDescent="0.2">
      <c r="B158" s="214"/>
      <c r="C158" s="214"/>
      <c r="D158" s="214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</row>
    <row r="159" spans="2:17" x14ac:dyDescent="0.2">
      <c r="B159" s="214"/>
      <c r="C159" s="214"/>
      <c r="D159" s="214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</row>
    <row r="160" spans="2:17" x14ac:dyDescent="0.2">
      <c r="B160" s="214"/>
      <c r="C160" s="214"/>
      <c r="D160" s="214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</row>
    <row r="161" spans="2:17" x14ac:dyDescent="0.2">
      <c r="B161" s="214"/>
      <c r="C161" s="214"/>
      <c r="D161" s="214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</row>
    <row r="162" spans="2:17" x14ac:dyDescent="0.2">
      <c r="B162" s="214"/>
      <c r="C162" s="214"/>
      <c r="D162" s="214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</row>
    <row r="163" spans="2:17" x14ac:dyDescent="0.2">
      <c r="B163" s="214"/>
      <c r="C163" s="214"/>
      <c r="D163" s="214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</row>
    <row r="164" spans="2:17" x14ac:dyDescent="0.2">
      <c r="B164" s="214"/>
      <c r="C164" s="214"/>
      <c r="D164" s="214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</row>
    <row r="165" spans="2:17" x14ac:dyDescent="0.2">
      <c r="B165" s="214"/>
      <c r="C165" s="214"/>
      <c r="D165" s="214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</row>
    <row r="166" spans="2:17" x14ac:dyDescent="0.2">
      <c r="B166" s="214"/>
      <c r="C166" s="214"/>
      <c r="D166" s="214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</row>
    <row r="167" spans="2:17" x14ac:dyDescent="0.2">
      <c r="B167" s="214"/>
      <c r="C167" s="214"/>
      <c r="D167" s="214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</row>
    <row r="168" spans="2:17" x14ac:dyDescent="0.2">
      <c r="B168" s="214"/>
      <c r="C168" s="214"/>
      <c r="D168" s="214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</row>
    <row r="169" spans="2:17" x14ac:dyDescent="0.2">
      <c r="B169" s="214"/>
      <c r="C169" s="214"/>
      <c r="D169" s="214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</row>
    <row r="170" spans="2:17" x14ac:dyDescent="0.2">
      <c r="B170" s="214"/>
      <c r="C170" s="214"/>
      <c r="D170" s="214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</row>
    <row r="171" spans="2:17" x14ac:dyDescent="0.2">
      <c r="B171" s="214"/>
      <c r="C171" s="214"/>
      <c r="D171" s="214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</row>
    <row r="172" spans="2:17" x14ac:dyDescent="0.2">
      <c r="B172" s="214"/>
      <c r="C172" s="214"/>
      <c r="D172" s="214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</row>
    <row r="173" spans="2:17" x14ac:dyDescent="0.2">
      <c r="B173" s="214"/>
      <c r="C173" s="214"/>
      <c r="D173" s="214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</row>
    <row r="174" spans="2:17" x14ac:dyDescent="0.2">
      <c r="B174" s="214"/>
      <c r="C174" s="214"/>
      <c r="D174" s="214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</row>
    <row r="175" spans="2:17" x14ac:dyDescent="0.2">
      <c r="B175" s="214"/>
      <c r="C175" s="214"/>
      <c r="D175" s="214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</row>
    <row r="176" spans="2:17" x14ac:dyDescent="0.2">
      <c r="B176" s="214"/>
      <c r="C176" s="214"/>
      <c r="D176" s="214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</row>
    <row r="177" spans="2:17" x14ac:dyDescent="0.2">
      <c r="B177" s="214"/>
      <c r="C177" s="214"/>
      <c r="D177" s="214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</row>
    <row r="178" spans="2:17" x14ac:dyDescent="0.2">
      <c r="B178" s="214"/>
      <c r="C178" s="214"/>
      <c r="D178" s="214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</row>
    <row r="179" spans="2:17" x14ac:dyDescent="0.2">
      <c r="B179" s="214"/>
      <c r="C179" s="214"/>
      <c r="D179" s="214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</row>
    <row r="180" spans="2:17" x14ac:dyDescent="0.2">
      <c r="B180" s="214"/>
      <c r="C180" s="214"/>
      <c r="D180" s="214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</row>
    <row r="181" spans="2:17" x14ac:dyDescent="0.2">
      <c r="B181" s="214"/>
      <c r="C181" s="214"/>
      <c r="D181" s="214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</row>
    <row r="182" spans="2:17" x14ac:dyDescent="0.2">
      <c r="B182" s="214"/>
      <c r="C182" s="214"/>
      <c r="D182" s="214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</row>
    <row r="183" spans="2:17" x14ac:dyDescent="0.2">
      <c r="B183" s="214"/>
      <c r="C183" s="214"/>
      <c r="D183" s="214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</row>
    <row r="184" spans="2:17" x14ac:dyDescent="0.2">
      <c r="B184" s="214"/>
      <c r="C184" s="214"/>
      <c r="D184" s="214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</row>
    <row r="185" spans="2:17" x14ac:dyDescent="0.2">
      <c r="B185" s="214"/>
      <c r="C185" s="214"/>
      <c r="D185" s="214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</row>
    <row r="186" spans="2:17" x14ac:dyDescent="0.2">
      <c r="B186" s="214"/>
      <c r="C186" s="214"/>
      <c r="D186" s="214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</row>
    <row r="187" spans="2:17" x14ac:dyDescent="0.2">
      <c r="B187" s="214"/>
      <c r="C187" s="214"/>
      <c r="D187" s="214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</row>
    <row r="188" spans="2:17" x14ac:dyDescent="0.2">
      <c r="B188" s="214"/>
      <c r="C188" s="214"/>
      <c r="D188" s="214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</row>
    <row r="189" spans="2:17" x14ac:dyDescent="0.2">
      <c r="B189" s="214"/>
      <c r="C189" s="214"/>
      <c r="D189" s="214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</row>
    <row r="190" spans="2:17" x14ac:dyDescent="0.2">
      <c r="B190" s="214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</row>
    <row r="191" spans="2:17" x14ac:dyDescent="0.2">
      <c r="B191" s="214"/>
      <c r="C191" s="214"/>
      <c r="D191" s="214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</row>
    <row r="192" spans="2:17" x14ac:dyDescent="0.2">
      <c r="B192" s="214"/>
      <c r="C192" s="214"/>
      <c r="D192" s="214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</row>
    <row r="193" spans="2:17" x14ac:dyDescent="0.2">
      <c r="B193" s="214"/>
      <c r="C193" s="214"/>
      <c r="D193" s="214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</row>
    <row r="194" spans="2:17" x14ac:dyDescent="0.2">
      <c r="B194" s="214"/>
      <c r="C194" s="214"/>
      <c r="D194" s="214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</row>
    <row r="195" spans="2:17" x14ac:dyDescent="0.2">
      <c r="B195" s="214"/>
      <c r="C195" s="214"/>
      <c r="D195" s="214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</row>
    <row r="196" spans="2:17" x14ac:dyDescent="0.2">
      <c r="B196" s="214"/>
      <c r="C196" s="214"/>
      <c r="D196" s="214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</row>
    <row r="197" spans="2:17" x14ac:dyDescent="0.2">
      <c r="B197" s="214"/>
      <c r="C197" s="214"/>
      <c r="D197" s="214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</row>
    <row r="198" spans="2:17" x14ac:dyDescent="0.2">
      <c r="B198" s="214"/>
      <c r="C198" s="214"/>
      <c r="D198" s="214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</row>
    <row r="199" spans="2:17" x14ac:dyDescent="0.2">
      <c r="B199" s="214"/>
      <c r="C199" s="214"/>
      <c r="D199" s="214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</row>
    <row r="200" spans="2:17" x14ac:dyDescent="0.2">
      <c r="B200" s="214"/>
      <c r="C200" s="214"/>
      <c r="D200" s="214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</row>
    <row r="201" spans="2:17" x14ac:dyDescent="0.2">
      <c r="B201" s="214"/>
      <c r="C201" s="214"/>
      <c r="D201" s="214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</row>
    <row r="202" spans="2:17" x14ac:dyDescent="0.2">
      <c r="B202" s="214"/>
      <c r="C202" s="214"/>
      <c r="D202" s="214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</row>
    <row r="203" spans="2:17" x14ac:dyDescent="0.2">
      <c r="B203" s="214"/>
      <c r="C203" s="214"/>
      <c r="D203" s="214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</row>
    <row r="204" spans="2:17" x14ac:dyDescent="0.2">
      <c r="B204" s="214"/>
      <c r="C204" s="214"/>
      <c r="D204" s="214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</row>
    <row r="205" spans="2:17" x14ac:dyDescent="0.2">
      <c r="B205" s="214"/>
      <c r="C205" s="214"/>
      <c r="D205" s="214"/>
      <c r="E205" s="214"/>
      <c r="F205" s="214"/>
      <c r="G205" s="214"/>
      <c r="H205" s="214"/>
      <c r="I205" s="214"/>
      <c r="J205" s="214"/>
      <c r="K205" s="214"/>
      <c r="L205" s="214"/>
      <c r="M205" s="214"/>
      <c r="N205" s="214"/>
      <c r="O205" s="214"/>
      <c r="P205" s="214"/>
      <c r="Q205" s="214"/>
    </row>
    <row r="206" spans="2:17" x14ac:dyDescent="0.2">
      <c r="B206" s="214"/>
      <c r="C206" s="214"/>
      <c r="D206" s="214"/>
      <c r="E206" s="214"/>
      <c r="F206" s="214"/>
      <c r="G206" s="214"/>
      <c r="H206" s="214"/>
      <c r="I206" s="214"/>
      <c r="J206" s="214"/>
      <c r="K206" s="214"/>
      <c r="L206" s="214"/>
      <c r="M206" s="214"/>
      <c r="N206" s="214"/>
      <c r="O206" s="214"/>
      <c r="P206" s="214"/>
      <c r="Q206" s="214"/>
    </row>
    <row r="207" spans="2:17" x14ac:dyDescent="0.2">
      <c r="B207" s="214"/>
      <c r="C207" s="214"/>
      <c r="D207" s="214"/>
      <c r="E207" s="214"/>
      <c r="F207" s="214"/>
      <c r="G207" s="214"/>
      <c r="H207" s="214"/>
      <c r="I207" s="214"/>
      <c r="J207" s="214"/>
      <c r="K207" s="214"/>
      <c r="L207" s="214"/>
      <c r="M207" s="214"/>
      <c r="N207" s="214"/>
      <c r="O207" s="214"/>
      <c r="P207" s="214"/>
      <c r="Q207" s="214"/>
    </row>
    <row r="208" spans="2:17" x14ac:dyDescent="0.2">
      <c r="B208" s="214"/>
      <c r="C208" s="214"/>
      <c r="D208" s="214"/>
      <c r="E208" s="214"/>
      <c r="F208" s="214"/>
      <c r="G208" s="214"/>
      <c r="H208" s="214"/>
      <c r="I208" s="214"/>
      <c r="J208" s="214"/>
      <c r="K208" s="214"/>
      <c r="L208" s="214"/>
      <c r="M208" s="214"/>
      <c r="N208" s="214"/>
      <c r="O208" s="214"/>
      <c r="P208" s="214"/>
      <c r="Q208" s="214"/>
    </row>
    <row r="209" spans="2:17" x14ac:dyDescent="0.2">
      <c r="B209" s="214"/>
      <c r="C209" s="214"/>
      <c r="D209" s="214"/>
      <c r="E209" s="214"/>
      <c r="F209" s="214"/>
      <c r="G209" s="214"/>
      <c r="H209" s="214"/>
      <c r="I209" s="214"/>
      <c r="J209" s="214"/>
      <c r="K209" s="214"/>
      <c r="L209" s="214"/>
      <c r="M209" s="214"/>
      <c r="N209" s="214"/>
      <c r="O209" s="214"/>
      <c r="P209" s="214"/>
      <c r="Q209" s="214"/>
    </row>
    <row r="210" spans="2:17" x14ac:dyDescent="0.2">
      <c r="B210" s="214"/>
      <c r="C210" s="214"/>
      <c r="D210" s="214"/>
      <c r="E210" s="214"/>
      <c r="F210" s="214"/>
      <c r="G210" s="214"/>
      <c r="H210" s="214"/>
      <c r="I210" s="214"/>
      <c r="J210" s="214"/>
      <c r="K210" s="214"/>
      <c r="L210" s="214"/>
      <c r="M210" s="214"/>
      <c r="N210" s="214"/>
      <c r="O210" s="214"/>
      <c r="P210" s="214"/>
      <c r="Q210" s="214"/>
    </row>
    <row r="211" spans="2:17" x14ac:dyDescent="0.2">
      <c r="B211" s="214"/>
      <c r="C211" s="214"/>
      <c r="D211" s="214"/>
      <c r="E211" s="214"/>
      <c r="F211" s="214"/>
      <c r="G211" s="214"/>
      <c r="H211" s="214"/>
      <c r="I211" s="214"/>
      <c r="J211" s="214"/>
      <c r="K211" s="214"/>
      <c r="L211" s="214"/>
      <c r="M211" s="214"/>
      <c r="N211" s="214"/>
      <c r="O211" s="214"/>
      <c r="P211" s="214"/>
      <c r="Q211" s="214"/>
    </row>
    <row r="212" spans="2:17" x14ac:dyDescent="0.2">
      <c r="B212" s="214"/>
      <c r="C212" s="214"/>
      <c r="D212" s="214"/>
      <c r="E212" s="214"/>
      <c r="F212" s="214"/>
      <c r="G212" s="214"/>
      <c r="H212" s="214"/>
      <c r="I212" s="214"/>
      <c r="J212" s="214"/>
      <c r="K212" s="214"/>
      <c r="L212" s="214"/>
      <c r="M212" s="214"/>
      <c r="N212" s="214"/>
      <c r="O212" s="214"/>
      <c r="P212" s="214"/>
      <c r="Q212" s="214"/>
    </row>
    <row r="213" spans="2:17" x14ac:dyDescent="0.2">
      <c r="B213" s="214"/>
      <c r="C213" s="214"/>
      <c r="D213" s="214"/>
      <c r="E213" s="214"/>
      <c r="F213" s="214"/>
      <c r="G213" s="214"/>
      <c r="H213" s="214"/>
      <c r="I213" s="214"/>
      <c r="J213" s="214"/>
      <c r="K213" s="214"/>
      <c r="L213" s="214"/>
      <c r="M213" s="214"/>
      <c r="N213" s="214"/>
      <c r="O213" s="214"/>
      <c r="P213" s="214"/>
      <c r="Q213" s="214"/>
    </row>
    <row r="214" spans="2:17" x14ac:dyDescent="0.2">
      <c r="B214" s="214"/>
      <c r="C214" s="214"/>
      <c r="D214" s="214"/>
      <c r="E214" s="214"/>
      <c r="F214" s="214"/>
      <c r="G214" s="214"/>
      <c r="H214" s="214"/>
      <c r="I214" s="214"/>
      <c r="J214" s="214"/>
      <c r="K214" s="214"/>
      <c r="L214" s="214"/>
      <c r="M214" s="214"/>
      <c r="N214" s="214"/>
      <c r="O214" s="214"/>
      <c r="P214" s="214"/>
      <c r="Q214" s="214"/>
    </row>
    <row r="215" spans="2:17" x14ac:dyDescent="0.2">
      <c r="B215" s="214"/>
      <c r="C215" s="214"/>
      <c r="D215" s="214"/>
      <c r="E215" s="214"/>
      <c r="F215" s="214"/>
      <c r="G215" s="214"/>
      <c r="H215" s="214"/>
      <c r="I215" s="214"/>
      <c r="J215" s="214"/>
      <c r="K215" s="214"/>
      <c r="L215" s="214"/>
      <c r="M215" s="214"/>
      <c r="N215" s="214"/>
      <c r="O215" s="214"/>
      <c r="P215" s="214"/>
      <c r="Q215" s="214"/>
    </row>
    <row r="216" spans="2:17" x14ac:dyDescent="0.2">
      <c r="B216" s="214"/>
      <c r="C216" s="214"/>
      <c r="D216" s="214"/>
      <c r="E216" s="214"/>
      <c r="F216" s="214"/>
      <c r="G216" s="214"/>
      <c r="H216" s="214"/>
      <c r="I216" s="214"/>
      <c r="J216" s="214"/>
      <c r="K216" s="214"/>
      <c r="L216" s="214"/>
      <c r="M216" s="214"/>
      <c r="N216" s="214"/>
      <c r="O216" s="214"/>
      <c r="P216" s="214"/>
      <c r="Q216" s="214"/>
    </row>
    <row r="217" spans="2:17" x14ac:dyDescent="0.2">
      <c r="B217" s="214"/>
      <c r="C217" s="214"/>
      <c r="D217" s="214"/>
      <c r="E217" s="214"/>
      <c r="F217" s="214"/>
      <c r="G217" s="214"/>
      <c r="H217" s="214"/>
      <c r="I217" s="214"/>
      <c r="J217" s="214"/>
      <c r="K217" s="214"/>
      <c r="L217" s="214"/>
      <c r="M217" s="214"/>
      <c r="N217" s="214"/>
      <c r="O217" s="214"/>
      <c r="P217" s="214"/>
      <c r="Q217" s="214"/>
    </row>
    <row r="218" spans="2:17" x14ac:dyDescent="0.2">
      <c r="B218" s="214"/>
      <c r="C218" s="214"/>
      <c r="D218" s="214"/>
      <c r="E218" s="214"/>
      <c r="F218" s="214"/>
      <c r="G218" s="214"/>
      <c r="H218" s="214"/>
      <c r="I218" s="214"/>
      <c r="J218" s="214"/>
      <c r="K218" s="214"/>
      <c r="L218" s="214"/>
      <c r="M218" s="214"/>
      <c r="N218" s="214"/>
      <c r="O218" s="214"/>
      <c r="P218" s="214"/>
      <c r="Q218" s="214"/>
    </row>
    <row r="219" spans="2:17" x14ac:dyDescent="0.2">
      <c r="B219" s="214"/>
      <c r="C219" s="214"/>
      <c r="D219" s="214"/>
      <c r="E219" s="214"/>
      <c r="F219" s="214"/>
      <c r="G219" s="214"/>
      <c r="H219" s="214"/>
      <c r="I219" s="214"/>
      <c r="J219" s="214"/>
      <c r="K219" s="214"/>
      <c r="L219" s="214"/>
      <c r="M219" s="214"/>
      <c r="N219" s="214"/>
      <c r="O219" s="214"/>
      <c r="P219" s="214"/>
      <c r="Q219" s="214"/>
    </row>
    <row r="220" spans="2:17" x14ac:dyDescent="0.2">
      <c r="B220" s="214"/>
      <c r="C220" s="214"/>
      <c r="D220" s="214"/>
      <c r="E220" s="214"/>
      <c r="F220" s="214"/>
      <c r="G220" s="214"/>
      <c r="H220" s="214"/>
      <c r="I220" s="214"/>
      <c r="J220" s="214"/>
      <c r="K220" s="214"/>
      <c r="L220" s="214"/>
      <c r="M220" s="214"/>
      <c r="N220" s="214"/>
      <c r="O220" s="214"/>
      <c r="P220" s="214"/>
      <c r="Q220" s="214"/>
    </row>
    <row r="221" spans="2:17" x14ac:dyDescent="0.2">
      <c r="B221" s="214"/>
      <c r="C221" s="214"/>
      <c r="D221" s="214"/>
      <c r="E221" s="214"/>
      <c r="F221" s="214"/>
      <c r="G221" s="214"/>
      <c r="H221" s="214"/>
      <c r="I221" s="214"/>
      <c r="J221" s="214"/>
      <c r="K221" s="214"/>
      <c r="L221" s="214"/>
      <c r="M221" s="214"/>
      <c r="N221" s="214"/>
      <c r="O221" s="214"/>
      <c r="P221" s="214"/>
      <c r="Q221" s="214"/>
    </row>
    <row r="222" spans="2:17" x14ac:dyDescent="0.2">
      <c r="B222" s="214"/>
      <c r="C222" s="214"/>
      <c r="D222" s="214"/>
      <c r="E222" s="214"/>
      <c r="F222" s="214"/>
      <c r="G222" s="214"/>
      <c r="H222" s="214"/>
      <c r="I222" s="214"/>
      <c r="J222" s="214"/>
      <c r="K222" s="214"/>
      <c r="L222" s="214"/>
      <c r="M222" s="214"/>
      <c r="N222" s="214"/>
      <c r="O222" s="214"/>
      <c r="P222" s="214"/>
      <c r="Q222" s="214"/>
    </row>
    <row r="223" spans="2:17" x14ac:dyDescent="0.2">
      <c r="B223" s="214"/>
      <c r="C223" s="214"/>
      <c r="D223" s="214"/>
      <c r="E223" s="214"/>
      <c r="F223" s="214"/>
      <c r="G223" s="214"/>
      <c r="H223" s="214"/>
      <c r="I223" s="214"/>
      <c r="J223" s="214"/>
      <c r="K223" s="214"/>
      <c r="L223" s="214"/>
      <c r="M223" s="214"/>
      <c r="N223" s="214"/>
      <c r="O223" s="214"/>
      <c r="P223" s="214"/>
      <c r="Q223" s="214"/>
    </row>
    <row r="224" spans="2:17" x14ac:dyDescent="0.2">
      <c r="B224" s="214"/>
      <c r="C224" s="214"/>
      <c r="D224" s="214"/>
      <c r="E224" s="214"/>
      <c r="F224" s="214"/>
      <c r="G224" s="214"/>
      <c r="H224" s="214"/>
      <c r="I224" s="214"/>
      <c r="J224" s="214"/>
      <c r="K224" s="214"/>
      <c r="L224" s="214"/>
      <c r="M224" s="214"/>
      <c r="N224" s="214"/>
      <c r="O224" s="214"/>
      <c r="P224" s="214"/>
      <c r="Q224" s="214"/>
    </row>
    <row r="225" spans="2:17" x14ac:dyDescent="0.2">
      <c r="B225" s="214"/>
      <c r="C225" s="214"/>
      <c r="D225" s="214"/>
      <c r="E225" s="214"/>
      <c r="F225" s="214"/>
      <c r="G225" s="214"/>
      <c r="H225" s="214"/>
      <c r="I225" s="214"/>
      <c r="J225" s="214"/>
      <c r="K225" s="214"/>
      <c r="L225" s="214"/>
      <c r="M225" s="214"/>
      <c r="N225" s="214"/>
      <c r="O225" s="214"/>
      <c r="P225" s="214"/>
      <c r="Q225" s="214"/>
    </row>
    <row r="226" spans="2:17" x14ac:dyDescent="0.2">
      <c r="B226" s="214"/>
      <c r="C226" s="214"/>
      <c r="D226" s="214"/>
      <c r="E226" s="214"/>
      <c r="F226" s="214"/>
      <c r="G226" s="214"/>
      <c r="H226" s="214"/>
      <c r="I226" s="214"/>
      <c r="J226" s="214"/>
      <c r="K226" s="214"/>
      <c r="L226" s="214"/>
      <c r="M226" s="214"/>
      <c r="N226" s="214"/>
      <c r="O226" s="214"/>
      <c r="P226" s="214"/>
      <c r="Q226" s="214"/>
    </row>
    <row r="227" spans="2:17" x14ac:dyDescent="0.2">
      <c r="B227" s="214"/>
      <c r="C227" s="214"/>
      <c r="D227" s="214"/>
      <c r="E227" s="214"/>
      <c r="F227" s="214"/>
      <c r="G227" s="214"/>
      <c r="H227" s="214"/>
      <c r="I227" s="214"/>
      <c r="J227" s="214"/>
      <c r="K227" s="214"/>
      <c r="L227" s="214"/>
      <c r="M227" s="214"/>
      <c r="N227" s="214"/>
      <c r="O227" s="214"/>
      <c r="P227" s="214"/>
      <c r="Q227" s="214"/>
    </row>
    <row r="228" spans="2:17" x14ac:dyDescent="0.2">
      <c r="B228" s="214"/>
      <c r="C228" s="214"/>
      <c r="D228" s="214"/>
      <c r="E228" s="214"/>
      <c r="F228" s="214"/>
      <c r="G228" s="214"/>
      <c r="H228" s="214"/>
      <c r="I228" s="214"/>
      <c r="J228" s="214"/>
      <c r="K228" s="214"/>
      <c r="L228" s="214"/>
      <c r="M228" s="214"/>
      <c r="N228" s="214"/>
      <c r="O228" s="214"/>
      <c r="P228" s="214"/>
      <c r="Q228" s="214"/>
    </row>
    <row r="229" spans="2:17" x14ac:dyDescent="0.2">
      <c r="B229" s="214"/>
      <c r="C229" s="214"/>
      <c r="D229" s="214"/>
      <c r="E229" s="214"/>
      <c r="F229" s="214"/>
      <c r="G229" s="214"/>
      <c r="H229" s="214"/>
      <c r="I229" s="214"/>
      <c r="J229" s="214"/>
      <c r="K229" s="214"/>
      <c r="L229" s="214"/>
      <c r="M229" s="214"/>
      <c r="N229" s="214"/>
      <c r="O229" s="214"/>
      <c r="P229" s="214"/>
      <c r="Q229" s="214"/>
    </row>
    <row r="230" spans="2:17" x14ac:dyDescent="0.2">
      <c r="B230" s="214"/>
      <c r="C230" s="214"/>
      <c r="D230" s="214"/>
      <c r="E230" s="214"/>
      <c r="F230" s="214"/>
      <c r="G230" s="214"/>
      <c r="H230" s="214"/>
      <c r="I230" s="214"/>
      <c r="J230" s="214"/>
      <c r="K230" s="214"/>
      <c r="L230" s="214"/>
      <c r="M230" s="214"/>
      <c r="N230" s="214"/>
      <c r="O230" s="214"/>
      <c r="P230" s="214"/>
      <c r="Q230" s="214"/>
    </row>
    <row r="231" spans="2:17" x14ac:dyDescent="0.2">
      <c r="B231" s="214"/>
      <c r="C231" s="214"/>
      <c r="D231" s="214"/>
      <c r="E231" s="214"/>
      <c r="F231" s="214"/>
      <c r="G231" s="214"/>
      <c r="H231" s="214"/>
      <c r="I231" s="214"/>
      <c r="J231" s="214"/>
      <c r="K231" s="214"/>
      <c r="L231" s="214"/>
      <c r="M231" s="214"/>
      <c r="N231" s="214"/>
      <c r="O231" s="214"/>
      <c r="P231" s="214"/>
      <c r="Q231" s="214"/>
    </row>
    <row r="232" spans="2:17" x14ac:dyDescent="0.2">
      <c r="B232" s="214"/>
      <c r="C232" s="214"/>
      <c r="D232" s="214"/>
      <c r="E232" s="214"/>
      <c r="F232" s="214"/>
      <c r="G232" s="214"/>
      <c r="H232" s="214"/>
      <c r="I232" s="214"/>
      <c r="J232" s="214"/>
      <c r="K232" s="214"/>
      <c r="L232" s="214"/>
      <c r="M232" s="214"/>
      <c r="N232" s="214"/>
      <c r="O232" s="214"/>
      <c r="P232" s="214"/>
      <c r="Q232" s="214"/>
    </row>
    <row r="233" spans="2:17" x14ac:dyDescent="0.2">
      <c r="B233" s="214"/>
      <c r="C233" s="214"/>
      <c r="D233" s="214"/>
      <c r="E233" s="214"/>
      <c r="F233" s="214"/>
      <c r="G233" s="214"/>
      <c r="H233" s="214"/>
      <c r="I233" s="214"/>
      <c r="J233" s="214"/>
      <c r="K233" s="214"/>
      <c r="L233" s="214"/>
      <c r="M233" s="214"/>
      <c r="N233" s="214"/>
      <c r="O233" s="214"/>
      <c r="P233" s="214"/>
      <c r="Q233" s="214"/>
    </row>
    <row r="234" spans="2:17" x14ac:dyDescent="0.2">
      <c r="B234" s="214"/>
      <c r="C234" s="214"/>
      <c r="D234" s="214"/>
      <c r="E234" s="214"/>
      <c r="F234" s="214"/>
      <c r="G234" s="214"/>
      <c r="H234" s="214"/>
      <c r="I234" s="214"/>
      <c r="J234" s="214"/>
      <c r="K234" s="214"/>
      <c r="L234" s="214"/>
      <c r="M234" s="214"/>
      <c r="N234" s="214"/>
      <c r="O234" s="214"/>
      <c r="P234" s="214"/>
      <c r="Q234" s="214"/>
    </row>
    <row r="235" spans="2:17" x14ac:dyDescent="0.2">
      <c r="B235" s="214"/>
      <c r="C235" s="214"/>
      <c r="D235" s="214"/>
      <c r="E235" s="214"/>
      <c r="F235" s="214"/>
      <c r="G235" s="214"/>
      <c r="H235" s="214"/>
      <c r="I235" s="214"/>
      <c r="J235" s="214"/>
      <c r="K235" s="214"/>
      <c r="L235" s="214"/>
      <c r="M235" s="214"/>
      <c r="N235" s="214"/>
      <c r="O235" s="214"/>
      <c r="P235" s="214"/>
      <c r="Q235" s="214"/>
    </row>
    <row r="236" spans="2:17" x14ac:dyDescent="0.2">
      <c r="B236" s="214"/>
      <c r="C236" s="214"/>
      <c r="D236" s="214"/>
      <c r="E236" s="214"/>
      <c r="F236" s="214"/>
      <c r="G236" s="214"/>
      <c r="H236" s="214"/>
      <c r="I236" s="214"/>
      <c r="J236" s="214"/>
      <c r="K236" s="214"/>
      <c r="L236" s="214"/>
      <c r="M236" s="214"/>
      <c r="N236" s="214"/>
      <c r="O236" s="214"/>
      <c r="P236" s="214"/>
      <c r="Q236" s="214"/>
    </row>
    <row r="237" spans="2:17" x14ac:dyDescent="0.2">
      <c r="B237" s="214"/>
      <c r="C237" s="214"/>
      <c r="D237" s="214"/>
      <c r="E237" s="214"/>
      <c r="F237" s="214"/>
      <c r="G237" s="214"/>
      <c r="H237" s="214"/>
      <c r="I237" s="214"/>
      <c r="J237" s="214"/>
      <c r="K237" s="214"/>
      <c r="L237" s="214"/>
      <c r="M237" s="214"/>
      <c r="N237" s="214"/>
      <c r="O237" s="214"/>
      <c r="P237" s="214"/>
      <c r="Q237" s="214"/>
    </row>
    <row r="238" spans="2:17" x14ac:dyDescent="0.2">
      <c r="B238" s="214"/>
      <c r="C238" s="214"/>
      <c r="D238" s="214"/>
      <c r="E238" s="214"/>
      <c r="F238" s="214"/>
      <c r="G238" s="214"/>
      <c r="H238" s="214"/>
      <c r="I238" s="214"/>
      <c r="J238" s="214"/>
      <c r="K238" s="214"/>
      <c r="L238" s="214"/>
      <c r="M238" s="214"/>
      <c r="N238" s="214"/>
      <c r="O238" s="214"/>
      <c r="P238" s="214"/>
      <c r="Q238" s="214"/>
    </row>
    <row r="239" spans="2:17" x14ac:dyDescent="0.2">
      <c r="B239" s="214"/>
      <c r="C239" s="214"/>
      <c r="D239" s="214"/>
      <c r="E239" s="214"/>
      <c r="F239" s="214"/>
      <c r="G239" s="214"/>
      <c r="H239" s="214"/>
      <c r="I239" s="214"/>
      <c r="J239" s="214"/>
      <c r="K239" s="214"/>
      <c r="L239" s="214"/>
      <c r="M239" s="214"/>
      <c r="N239" s="214"/>
      <c r="O239" s="214"/>
      <c r="P239" s="214"/>
      <c r="Q239" s="214"/>
    </row>
    <row r="240" spans="2:17" x14ac:dyDescent="0.2">
      <c r="B240" s="214"/>
      <c r="C240" s="214"/>
      <c r="D240" s="214"/>
      <c r="E240" s="214"/>
      <c r="F240" s="214"/>
      <c r="G240" s="214"/>
      <c r="H240" s="214"/>
      <c r="I240" s="214"/>
      <c r="J240" s="214"/>
      <c r="K240" s="214"/>
      <c r="L240" s="214"/>
      <c r="M240" s="214"/>
      <c r="N240" s="214"/>
      <c r="O240" s="214"/>
      <c r="P240" s="214"/>
      <c r="Q240" s="214"/>
    </row>
    <row r="241" spans="2:17" x14ac:dyDescent="0.2">
      <c r="B241" s="214"/>
      <c r="C241" s="214"/>
      <c r="D241" s="214"/>
      <c r="E241" s="214"/>
      <c r="F241" s="214"/>
      <c r="G241" s="214"/>
      <c r="H241" s="214"/>
      <c r="I241" s="214"/>
      <c r="J241" s="214"/>
      <c r="K241" s="214"/>
      <c r="L241" s="214"/>
      <c r="M241" s="214"/>
      <c r="N241" s="214"/>
      <c r="O241" s="214"/>
      <c r="P241" s="214"/>
      <c r="Q241" s="214"/>
    </row>
    <row r="242" spans="2:17" x14ac:dyDescent="0.2">
      <c r="B242" s="214"/>
      <c r="C242" s="214"/>
      <c r="D242" s="214"/>
      <c r="E242" s="214"/>
      <c r="F242" s="214"/>
      <c r="G242" s="214"/>
      <c r="H242" s="214"/>
      <c r="I242" s="214"/>
      <c r="J242" s="214"/>
      <c r="K242" s="214"/>
      <c r="L242" s="214"/>
      <c r="M242" s="214"/>
      <c r="N242" s="214"/>
      <c r="O242" s="214"/>
      <c r="P242" s="214"/>
      <c r="Q242" s="214"/>
    </row>
    <row r="243" spans="2:17" x14ac:dyDescent="0.2">
      <c r="B243" s="214"/>
      <c r="C243" s="214"/>
      <c r="D243" s="214"/>
      <c r="E243" s="214"/>
      <c r="F243" s="214"/>
      <c r="G243" s="214"/>
      <c r="H243" s="214"/>
      <c r="I243" s="214"/>
      <c r="J243" s="214"/>
      <c r="K243" s="214"/>
      <c r="L243" s="214"/>
      <c r="M243" s="214"/>
      <c r="N243" s="214"/>
      <c r="O243" s="214"/>
      <c r="P243" s="214"/>
      <c r="Q243" s="214"/>
    </row>
    <row r="244" spans="2:17" x14ac:dyDescent="0.2">
      <c r="B244" s="214"/>
      <c r="C244" s="214"/>
      <c r="D244" s="214"/>
      <c r="E244" s="214"/>
      <c r="F244" s="214"/>
      <c r="G244" s="214"/>
      <c r="H244" s="214"/>
      <c r="I244" s="214"/>
      <c r="J244" s="214"/>
      <c r="K244" s="214"/>
      <c r="L244" s="214"/>
      <c r="M244" s="214"/>
      <c r="N244" s="214"/>
      <c r="O244" s="214"/>
      <c r="P244" s="214"/>
      <c r="Q244" s="214"/>
    </row>
    <row r="245" spans="2:17" x14ac:dyDescent="0.2">
      <c r="B245" s="214"/>
      <c r="C245" s="214"/>
      <c r="D245" s="214"/>
      <c r="E245" s="214"/>
      <c r="F245" s="214"/>
      <c r="G245" s="214"/>
      <c r="H245" s="214"/>
      <c r="I245" s="214"/>
      <c r="J245" s="214"/>
      <c r="K245" s="214"/>
      <c r="L245" s="214"/>
      <c r="M245" s="214"/>
      <c r="N245" s="214"/>
      <c r="O245" s="214"/>
      <c r="P245" s="214"/>
      <c r="Q245" s="214"/>
    </row>
    <row r="246" spans="2:17" x14ac:dyDescent="0.2">
      <c r="B246" s="214"/>
      <c r="C246" s="214"/>
      <c r="D246" s="214"/>
      <c r="E246" s="214"/>
      <c r="F246" s="214"/>
      <c r="G246" s="214"/>
      <c r="H246" s="214"/>
      <c r="I246" s="214"/>
      <c r="J246" s="214"/>
      <c r="K246" s="214"/>
      <c r="L246" s="214"/>
      <c r="M246" s="214"/>
      <c r="N246" s="214"/>
      <c r="O246" s="214"/>
      <c r="P246" s="214"/>
      <c r="Q246" s="214"/>
    </row>
    <row r="247" spans="2:17" x14ac:dyDescent="0.2">
      <c r="B247" s="214"/>
      <c r="C247" s="214"/>
      <c r="D247" s="214"/>
      <c r="E247" s="214"/>
      <c r="F247" s="214"/>
      <c r="G247" s="214"/>
      <c r="H247" s="214"/>
      <c r="I247" s="214"/>
      <c r="J247" s="214"/>
      <c r="K247" s="214"/>
      <c r="L247" s="214"/>
      <c r="M247" s="214"/>
      <c r="N247" s="214"/>
      <c r="O247" s="214"/>
      <c r="P247" s="214"/>
      <c r="Q247" s="21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40625" defaultRowHeight="12.75" x14ac:dyDescent="0.2"/>
  <cols>
    <col min="1" max="1" width="52.7109375" style="221" bestFit="1" customWidth="1"/>
    <col min="2" max="3" width="13.42578125" style="221" bestFit="1" customWidth="1"/>
    <col min="4" max="4" width="14" style="221" bestFit="1" customWidth="1"/>
    <col min="5" max="7" width="14.42578125" style="221" bestFit="1" customWidth="1"/>
    <col min="8" max="16384" width="9.140625" style="221"/>
  </cols>
  <sheetData>
    <row r="2" spans="1:19" ht="18.75" x14ac:dyDescent="0.3">
      <c r="A2" s="5" t="s">
        <v>189</v>
      </c>
      <c r="B2" s="3"/>
      <c r="C2" s="3"/>
      <c r="D2" s="3"/>
      <c r="E2" s="3"/>
      <c r="F2" s="3"/>
      <c r="G2" s="3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x14ac:dyDescent="0.2">
      <c r="A3" s="76"/>
    </row>
    <row r="4" spans="1:19" s="236" customFormat="1" x14ac:dyDescent="0.2">
      <c r="G4" s="236" t="str">
        <f>VALUAH</f>
        <v>млрд. грн</v>
      </c>
    </row>
    <row r="5" spans="1:19" s="37" customFormat="1" x14ac:dyDescent="0.2">
      <c r="A5" s="220"/>
      <c r="B5" s="244">
        <v>42735</v>
      </c>
      <c r="C5" s="244">
        <v>43100</v>
      </c>
      <c r="D5" s="244">
        <v>43465</v>
      </c>
      <c r="E5" s="244">
        <v>43830</v>
      </c>
      <c r="F5" s="244">
        <v>44196</v>
      </c>
      <c r="G5" s="244">
        <v>44377</v>
      </c>
    </row>
    <row r="6" spans="1:19" s="143" customFormat="1" x14ac:dyDescent="0.2">
      <c r="A6" s="61" t="s">
        <v>142</v>
      </c>
      <c r="B6" s="145">
        <f t="shared" ref="B6:G6" si="0">SUM(B$7+ B$8)</f>
        <v>1929.8088000897101</v>
      </c>
      <c r="C6" s="145">
        <f t="shared" si="0"/>
        <v>2141.69058800007</v>
      </c>
      <c r="D6" s="145">
        <f t="shared" si="0"/>
        <v>2168.4215676641797</v>
      </c>
      <c r="E6" s="145">
        <f t="shared" si="0"/>
        <v>1998.29589995677</v>
      </c>
      <c r="F6" s="145">
        <f t="shared" si="0"/>
        <v>2551.88172516842</v>
      </c>
      <c r="G6" s="145">
        <f t="shared" si="0"/>
        <v>2514.3595384780501</v>
      </c>
    </row>
    <row r="7" spans="1:19" s="239" customFormat="1" x14ac:dyDescent="0.2">
      <c r="A7" s="177" t="s">
        <v>64</v>
      </c>
      <c r="B7" s="166">
        <v>1650.83325222858</v>
      </c>
      <c r="C7" s="166">
        <v>1833.7098309171599</v>
      </c>
      <c r="D7" s="166">
        <v>1860.2910955853999</v>
      </c>
      <c r="E7" s="166">
        <v>1761.36913148087</v>
      </c>
      <c r="F7" s="166">
        <v>2259.2315015926201</v>
      </c>
      <c r="G7" s="166">
        <v>2224.8166384361102</v>
      </c>
    </row>
    <row r="8" spans="1:19" s="239" customFormat="1" x14ac:dyDescent="0.2">
      <c r="A8" s="177" t="s">
        <v>14</v>
      </c>
      <c r="B8" s="166">
        <v>278.97554786113</v>
      </c>
      <c r="C8" s="166">
        <v>307.98075708290997</v>
      </c>
      <c r="D8" s="166">
        <v>308.13047207877997</v>
      </c>
      <c r="E8" s="166">
        <v>236.92676847589999</v>
      </c>
      <c r="F8" s="166">
        <v>292.6502235758</v>
      </c>
      <c r="G8" s="166">
        <v>289.54290004194002</v>
      </c>
    </row>
    <row r="9" spans="1:19" x14ac:dyDescent="0.2"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</row>
    <row r="10" spans="1:19" x14ac:dyDescent="0.2">
      <c r="B10" s="214"/>
      <c r="C10" s="214"/>
      <c r="D10" s="214"/>
      <c r="E10" s="214"/>
      <c r="F10" s="214"/>
      <c r="G10" s="236" t="str">
        <f>VALUSD</f>
        <v>млрд. дол. США</v>
      </c>
      <c r="H10" s="214"/>
      <c r="I10" s="214"/>
      <c r="J10" s="214"/>
      <c r="K10" s="214"/>
      <c r="L10" s="214"/>
      <c r="M10" s="214"/>
      <c r="N10" s="214"/>
      <c r="O10" s="214"/>
      <c r="P10" s="214"/>
      <c r="Q10" s="214"/>
    </row>
    <row r="11" spans="1:19" s="141" customFormat="1" x14ac:dyDescent="0.2">
      <c r="A11" s="220"/>
      <c r="B11" s="244">
        <v>42735</v>
      </c>
      <c r="C11" s="244">
        <v>43100</v>
      </c>
      <c r="D11" s="244">
        <v>43465</v>
      </c>
      <c r="E11" s="244">
        <v>43830</v>
      </c>
      <c r="F11" s="244">
        <v>44196</v>
      </c>
      <c r="G11" s="244">
        <v>44377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19" s="17" customFormat="1" x14ac:dyDescent="0.2">
      <c r="A12" s="61" t="s">
        <v>142</v>
      </c>
      <c r="B12" s="145">
        <f t="shared" ref="B12:G12" si="1">SUM(B$13+ B$14)</f>
        <v>70.972707080150002</v>
      </c>
      <c r="C12" s="145">
        <f t="shared" si="1"/>
        <v>76.305753084320003</v>
      </c>
      <c r="D12" s="145">
        <f t="shared" si="1"/>
        <v>78.315547975930002</v>
      </c>
      <c r="E12" s="145">
        <f t="shared" si="1"/>
        <v>84.365406859520007</v>
      </c>
      <c r="F12" s="145">
        <f t="shared" si="1"/>
        <v>90.253504033989998</v>
      </c>
      <c r="G12" s="145">
        <f t="shared" si="1"/>
        <v>92.520304032729996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9" s="87" customFormat="1" x14ac:dyDescent="0.2">
      <c r="A13" s="177" t="s">
        <v>64</v>
      </c>
      <c r="B13" s="48">
        <v>60.712804731319999</v>
      </c>
      <c r="C13" s="48">
        <v>65.332784469559996</v>
      </c>
      <c r="D13" s="48">
        <v>67.186989245079999</v>
      </c>
      <c r="E13" s="48">
        <v>74.362672420240003</v>
      </c>
      <c r="F13" s="48">
        <v>79.903217077660003</v>
      </c>
      <c r="G13" s="48">
        <v>81.866061179889996</v>
      </c>
      <c r="H13" s="73"/>
      <c r="I13" s="73"/>
      <c r="J13" s="73"/>
      <c r="K13" s="73"/>
      <c r="L13" s="73"/>
      <c r="M13" s="73"/>
      <c r="N13" s="73"/>
      <c r="O13" s="73"/>
      <c r="P13" s="73"/>
      <c r="Q13" s="73"/>
    </row>
    <row r="14" spans="1:19" s="87" customFormat="1" x14ac:dyDescent="0.2">
      <c r="A14" s="177" t="s">
        <v>14</v>
      </c>
      <c r="B14" s="48">
        <v>10.25990234883</v>
      </c>
      <c r="C14" s="48">
        <v>10.972968614759999</v>
      </c>
      <c r="D14" s="48">
        <v>11.128558730849999</v>
      </c>
      <c r="E14" s="48">
        <v>10.002734439279999</v>
      </c>
      <c r="F14" s="48">
        <v>10.350286956330001</v>
      </c>
      <c r="G14" s="48">
        <v>10.65424285284</v>
      </c>
      <c r="H14" s="73"/>
      <c r="I14" s="73"/>
      <c r="J14" s="73"/>
      <c r="K14" s="73"/>
      <c r="L14" s="73"/>
      <c r="M14" s="73"/>
      <c r="N14" s="73"/>
      <c r="O14" s="73"/>
      <c r="P14" s="73"/>
      <c r="Q14" s="73"/>
    </row>
    <row r="15" spans="1:19" x14ac:dyDescent="0.2"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</row>
    <row r="16" spans="1:19" s="162" customFormat="1" x14ac:dyDescent="0.2">
      <c r="G16" s="67" t="s">
        <v>181</v>
      </c>
    </row>
    <row r="17" spans="1:19" s="141" customFormat="1" x14ac:dyDescent="0.2">
      <c r="A17" s="220"/>
      <c r="B17" s="244">
        <v>42735</v>
      </c>
      <c r="C17" s="244">
        <v>43100</v>
      </c>
      <c r="D17" s="244">
        <v>43465</v>
      </c>
      <c r="E17" s="244">
        <v>43830</v>
      </c>
      <c r="F17" s="244">
        <v>44196</v>
      </c>
      <c r="G17" s="244">
        <v>44377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spans="1:19" s="17" customFormat="1" x14ac:dyDescent="0.2">
      <c r="A18" s="61" t="s">
        <v>142</v>
      </c>
      <c r="B18" s="145">
        <f t="shared" ref="B18:G18" si="2">SUM(B$19+ B$20)</f>
        <v>1</v>
      </c>
      <c r="C18" s="145">
        <f t="shared" si="2"/>
        <v>1</v>
      </c>
      <c r="D18" s="145">
        <f t="shared" si="2"/>
        <v>1</v>
      </c>
      <c r="E18" s="145">
        <f t="shared" si="2"/>
        <v>1</v>
      </c>
      <c r="F18" s="145">
        <f t="shared" si="2"/>
        <v>1</v>
      </c>
      <c r="G18" s="145">
        <f t="shared" si="2"/>
        <v>1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9" s="87" customFormat="1" x14ac:dyDescent="0.2">
      <c r="A19" s="177" t="s">
        <v>64</v>
      </c>
      <c r="B19" s="146">
        <v>0.85543899999999995</v>
      </c>
      <c r="C19" s="146">
        <v>0.85619699999999999</v>
      </c>
      <c r="D19" s="146">
        <v>0.85790100000000002</v>
      </c>
      <c r="E19" s="146">
        <v>0.881436</v>
      </c>
      <c r="F19" s="146">
        <v>0.88532</v>
      </c>
      <c r="G19" s="146">
        <v>0.88484399999999996</v>
      </c>
      <c r="H19" s="73"/>
      <c r="I19" s="73"/>
      <c r="J19" s="73"/>
      <c r="K19" s="73"/>
      <c r="L19" s="73"/>
      <c r="M19" s="73"/>
      <c r="N19" s="73"/>
      <c r="O19" s="73"/>
      <c r="P19" s="73"/>
      <c r="Q19" s="73"/>
    </row>
    <row r="20" spans="1:19" s="87" customFormat="1" x14ac:dyDescent="0.2">
      <c r="A20" s="177" t="s">
        <v>14</v>
      </c>
      <c r="B20" s="146">
        <v>0.144561</v>
      </c>
      <c r="C20" s="146">
        <v>0.14380299999999999</v>
      </c>
      <c r="D20" s="146">
        <v>0.142099</v>
      </c>
      <c r="E20" s="146">
        <v>0.118564</v>
      </c>
      <c r="F20" s="146">
        <v>0.11468</v>
      </c>
      <c r="G20" s="146">
        <v>0.11515599999999999</v>
      </c>
      <c r="H20" s="73"/>
      <c r="I20" s="73"/>
      <c r="J20" s="73"/>
      <c r="K20" s="73"/>
      <c r="L20" s="73"/>
      <c r="M20" s="73"/>
      <c r="N20" s="73"/>
      <c r="O20" s="73"/>
      <c r="P20" s="73"/>
      <c r="Q20" s="73"/>
    </row>
    <row r="21" spans="1:19" x14ac:dyDescent="0.2"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</row>
    <row r="22" spans="1:19" x14ac:dyDescent="0.2"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</row>
    <row r="23" spans="1:19" x14ac:dyDescent="0.2"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</row>
    <row r="24" spans="1:19" x14ac:dyDescent="0.2"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</row>
    <row r="25" spans="1:19" s="162" customFormat="1" x14ac:dyDescent="0.2"/>
    <row r="26" spans="1:19" x14ac:dyDescent="0.2"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</row>
    <row r="27" spans="1:19" x14ac:dyDescent="0.2"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</row>
    <row r="28" spans="1:19" x14ac:dyDescent="0.2"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</row>
    <row r="29" spans="1:19" x14ac:dyDescent="0.2"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</row>
    <row r="30" spans="1:19" x14ac:dyDescent="0.2"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</row>
    <row r="31" spans="1:19" x14ac:dyDescent="0.2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</row>
    <row r="32" spans="1:19" x14ac:dyDescent="0.2"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</row>
    <row r="33" spans="2:17" x14ac:dyDescent="0.2"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</row>
    <row r="34" spans="2:17" x14ac:dyDescent="0.2"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</row>
    <row r="35" spans="2:17" x14ac:dyDescent="0.2"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</row>
    <row r="36" spans="2:17" x14ac:dyDescent="0.2"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</row>
    <row r="37" spans="2:17" x14ac:dyDescent="0.2"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</row>
    <row r="38" spans="2:17" x14ac:dyDescent="0.2"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</row>
    <row r="39" spans="2:17" x14ac:dyDescent="0.2"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</row>
    <row r="40" spans="2:17" x14ac:dyDescent="0.2"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</row>
    <row r="41" spans="2:17" x14ac:dyDescent="0.2"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</row>
    <row r="42" spans="2:17" x14ac:dyDescent="0.2"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2:17" x14ac:dyDescent="0.2"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</row>
    <row r="44" spans="2:17" x14ac:dyDescent="0.2"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</row>
    <row r="45" spans="2:17" x14ac:dyDescent="0.2"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</row>
    <row r="46" spans="2:17" x14ac:dyDescent="0.2"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</row>
    <row r="47" spans="2:17" x14ac:dyDescent="0.2">
      <c r="B47" s="214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</row>
    <row r="48" spans="2:17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</row>
    <row r="49" spans="2:17" x14ac:dyDescent="0.2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</row>
    <row r="50" spans="2:17" x14ac:dyDescent="0.2"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</row>
    <row r="51" spans="2:17" x14ac:dyDescent="0.2"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</row>
    <row r="52" spans="2:17" x14ac:dyDescent="0.2">
      <c r="B52" s="214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</row>
    <row r="53" spans="2:17" x14ac:dyDescent="0.2"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</row>
    <row r="54" spans="2:17" x14ac:dyDescent="0.2">
      <c r="B54" s="214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</row>
    <row r="55" spans="2:17" x14ac:dyDescent="0.2"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</row>
    <row r="56" spans="2:17" x14ac:dyDescent="0.2">
      <c r="B56" s="214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</row>
    <row r="57" spans="2:17" x14ac:dyDescent="0.2">
      <c r="B57" s="214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</row>
    <row r="58" spans="2:17" x14ac:dyDescent="0.2"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</row>
    <row r="59" spans="2:17" x14ac:dyDescent="0.2"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</row>
    <row r="60" spans="2:17" x14ac:dyDescent="0.2"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</row>
    <row r="61" spans="2:17" x14ac:dyDescent="0.2">
      <c r="B61" s="214"/>
      <c r="C61" s="214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</row>
    <row r="62" spans="2:17" x14ac:dyDescent="0.2"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</row>
    <row r="63" spans="2:17" x14ac:dyDescent="0.2"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</row>
    <row r="64" spans="2:17" x14ac:dyDescent="0.2"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</row>
    <row r="65" spans="2:17" x14ac:dyDescent="0.2"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</row>
    <row r="66" spans="2:17" x14ac:dyDescent="0.2">
      <c r="B66" s="214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</row>
    <row r="67" spans="2:17" x14ac:dyDescent="0.2">
      <c r="B67" s="214"/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</row>
    <row r="68" spans="2:17" x14ac:dyDescent="0.2">
      <c r="B68" s="214"/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</row>
    <row r="69" spans="2:17" x14ac:dyDescent="0.2">
      <c r="B69" s="214"/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</row>
    <row r="70" spans="2:17" x14ac:dyDescent="0.2">
      <c r="B70" s="214"/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</row>
    <row r="71" spans="2:17" x14ac:dyDescent="0.2">
      <c r="B71" s="214"/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</row>
    <row r="72" spans="2:17" x14ac:dyDescent="0.2"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</row>
    <row r="73" spans="2:17" x14ac:dyDescent="0.2">
      <c r="B73" s="214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</row>
    <row r="74" spans="2:17" x14ac:dyDescent="0.2">
      <c r="B74" s="214"/>
      <c r="C74" s="214"/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</row>
    <row r="75" spans="2:17" x14ac:dyDescent="0.2">
      <c r="B75" s="214"/>
      <c r="C75" s="214"/>
      <c r="D75" s="214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</row>
    <row r="76" spans="2:17" x14ac:dyDescent="0.2">
      <c r="B76" s="214"/>
      <c r="C76" s="214"/>
      <c r="D76" s="214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</row>
    <row r="77" spans="2:17" x14ac:dyDescent="0.2">
      <c r="B77" s="214"/>
      <c r="C77" s="214"/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</row>
    <row r="78" spans="2:17" x14ac:dyDescent="0.2">
      <c r="B78" s="214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</row>
    <row r="79" spans="2:17" x14ac:dyDescent="0.2">
      <c r="B79" s="214"/>
      <c r="C79" s="214"/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</row>
    <row r="80" spans="2:17" x14ac:dyDescent="0.2">
      <c r="B80" s="214"/>
      <c r="C80" s="214"/>
      <c r="D80" s="214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</row>
    <row r="81" spans="2:17" x14ac:dyDescent="0.2">
      <c r="B81" s="214"/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</row>
    <row r="82" spans="2:17" x14ac:dyDescent="0.2">
      <c r="B82" s="214"/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</row>
    <row r="83" spans="2:17" x14ac:dyDescent="0.2">
      <c r="B83" s="214"/>
      <c r="C83" s="214"/>
      <c r="D83" s="214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</row>
    <row r="84" spans="2:17" x14ac:dyDescent="0.2">
      <c r="B84" s="214"/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</row>
    <row r="85" spans="2:17" x14ac:dyDescent="0.2"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</row>
    <row r="86" spans="2:17" x14ac:dyDescent="0.2">
      <c r="B86" s="214"/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</row>
    <row r="87" spans="2:17" x14ac:dyDescent="0.2">
      <c r="B87" s="214"/>
      <c r="C87" s="214"/>
      <c r="D87" s="214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</row>
    <row r="88" spans="2:17" x14ac:dyDescent="0.2">
      <c r="B88" s="214"/>
      <c r="C88" s="214"/>
      <c r="D88" s="214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</row>
    <row r="89" spans="2:17" x14ac:dyDescent="0.2">
      <c r="B89" s="214"/>
      <c r="C89" s="214"/>
      <c r="D89" s="214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</row>
    <row r="90" spans="2:17" x14ac:dyDescent="0.2">
      <c r="B90" s="214"/>
      <c r="C90" s="214"/>
      <c r="D90" s="214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</row>
    <row r="91" spans="2:17" x14ac:dyDescent="0.2">
      <c r="B91" s="214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</row>
    <row r="92" spans="2:17" x14ac:dyDescent="0.2">
      <c r="B92" s="214"/>
      <c r="C92" s="214"/>
      <c r="D92" s="214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</row>
    <row r="93" spans="2:17" x14ac:dyDescent="0.2">
      <c r="B93" s="214"/>
      <c r="C93" s="214"/>
      <c r="D93" s="214"/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</row>
    <row r="94" spans="2:17" x14ac:dyDescent="0.2"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</row>
    <row r="95" spans="2:17" x14ac:dyDescent="0.2">
      <c r="B95" s="214"/>
      <c r="C95" s="214"/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</row>
    <row r="96" spans="2:17" x14ac:dyDescent="0.2">
      <c r="B96" s="214"/>
      <c r="C96" s="214"/>
      <c r="D96" s="214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</row>
    <row r="97" spans="2:17" x14ac:dyDescent="0.2">
      <c r="B97" s="214"/>
      <c r="C97" s="214"/>
      <c r="D97" s="214"/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4"/>
      <c r="Q97" s="214"/>
    </row>
    <row r="98" spans="2:17" x14ac:dyDescent="0.2">
      <c r="B98" s="214"/>
      <c r="C98" s="214"/>
      <c r="D98" s="214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</row>
    <row r="99" spans="2:17" x14ac:dyDescent="0.2">
      <c r="B99" s="214"/>
      <c r="C99" s="214"/>
      <c r="D99" s="214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</row>
    <row r="100" spans="2:17" x14ac:dyDescent="0.2">
      <c r="B100" s="214"/>
      <c r="C100" s="214"/>
      <c r="D100" s="214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</row>
    <row r="101" spans="2:17" x14ac:dyDescent="0.2">
      <c r="B101" s="214"/>
      <c r="C101" s="214"/>
      <c r="D101" s="214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</row>
    <row r="102" spans="2:17" x14ac:dyDescent="0.2">
      <c r="B102" s="214"/>
      <c r="C102" s="214"/>
      <c r="D102" s="214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</row>
    <row r="103" spans="2:17" x14ac:dyDescent="0.2">
      <c r="B103" s="214"/>
      <c r="C103" s="214"/>
      <c r="D103" s="214"/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</row>
    <row r="104" spans="2:17" x14ac:dyDescent="0.2">
      <c r="B104" s="214"/>
      <c r="C104" s="214"/>
      <c r="D104" s="214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</row>
    <row r="105" spans="2:17" x14ac:dyDescent="0.2">
      <c r="B105" s="214"/>
      <c r="C105" s="214"/>
      <c r="D105" s="214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</row>
    <row r="106" spans="2:17" x14ac:dyDescent="0.2">
      <c r="B106" s="214"/>
      <c r="C106" s="214"/>
      <c r="D106" s="214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</row>
    <row r="107" spans="2:17" x14ac:dyDescent="0.2">
      <c r="B107" s="214"/>
      <c r="C107" s="214"/>
      <c r="D107" s="214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</row>
    <row r="108" spans="2:17" x14ac:dyDescent="0.2">
      <c r="B108" s="214"/>
      <c r="C108" s="214"/>
      <c r="D108" s="214"/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</row>
    <row r="109" spans="2:17" x14ac:dyDescent="0.2">
      <c r="B109" s="214"/>
      <c r="C109" s="214"/>
      <c r="D109" s="214"/>
      <c r="E109" s="214"/>
      <c r="F109" s="214"/>
      <c r="G109" s="214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</row>
    <row r="110" spans="2:17" x14ac:dyDescent="0.2">
      <c r="B110" s="214"/>
      <c r="C110" s="214"/>
      <c r="D110" s="214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</row>
    <row r="111" spans="2:17" x14ac:dyDescent="0.2">
      <c r="B111" s="214"/>
      <c r="C111" s="214"/>
      <c r="D111" s="214"/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  <c r="O111" s="214"/>
      <c r="P111" s="214"/>
      <c r="Q111" s="214"/>
    </row>
    <row r="112" spans="2:17" x14ac:dyDescent="0.2">
      <c r="B112" s="214"/>
      <c r="C112" s="214"/>
      <c r="D112" s="214"/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</row>
    <row r="113" spans="2:17" x14ac:dyDescent="0.2">
      <c r="B113" s="214"/>
      <c r="C113" s="214"/>
      <c r="D113" s="214"/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</row>
    <row r="114" spans="2:17" x14ac:dyDescent="0.2">
      <c r="B114" s="214"/>
      <c r="C114" s="214"/>
      <c r="D114" s="214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</row>
    <row r="115" spans="2:17" x14ac:dyDescent="0.2">
      <c r="B115" s="214"/>
      <c r="C115" s="214"/>
      <c r="D115" s="214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</row>
    <row r="116" spans="2:17" x14ac:dyDescent="0.2">
      <c r="B116" s="214"/>
      <c r="C116" s="214"/>
      <c r="D116" s="214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</row>
    <row r="117" spans="2:17" x14ac:dyDescent="0.2">
      <c r="B117" s="214"/>
      <c r="C117" s="214"/>
      <c r="D117" s="214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</row>
    <row r="118" spans="2:17" x14ac:dyDescent="0.2">
      <c r="B118" s="214"/>
      <c r="C118" s="214"/>
      <c r="D118" s="214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</row>
    <row r="119" spans="2:17" x14ac:dyDescent="0.2">
      <c r="B119" s="214"/>
      <c r="C119" s="214"/>
      <c r="D119" s="214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</row>
    <row r="120" spans="2:17" x14ac:dyDescent="0.2">
      <c r="B120" s="214"/>
      <c r="C120" s="214"/>
      <c r="D120" s="214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</row>
    <row r="121" spans="2:17" x14ac:dyDescent="0.2">
      <c r="B121" s="214"/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</row>
    <row r="122" spans="2:17" x14ac:dyDescent="0.2"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</row>
    <row r="123" spans="2:17" x14ac:dyDescent="0.2">
      <c r="B123" s="214"/>
      <c r="C123" s="214"/>
      <c r="D123" s="214"/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</row>
    <row r="124" spans="2:17" x14ac:dyDescent="0.2">
      <c r="B124" s="214"/>
      <c r="C124" s="214"/>
      <c r="D124" s="214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</row>
    <row r="125" spans="2:17" x14ac:dyDescent="0.2">
      <c r="B125" s="214"/>
      <c r="C125" s="214"/>
      <c r="D125" s="214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</row>
    <row r="126" spans="2:17" x14ac:dyDescent="0.2">
      <c r="B126" s="214"/>
      <c r="C126" s="214"/>
      <c r="D126" s="214"/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</row>
    <row r="127" spans="2:17" x14ac:dyDescent="0.2">
      <c r="B127" s="214"/>
      <c r="C127" s="214"/>
      <c r="D127" s="214"/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</row>
    <row r="128" spans="2:17" x14ac:dyDescent="0.2">
      <c r="B128" s="214"/>
      <c r="C128" s="214"/>
      <c r="D128" s="214"/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</row>
    <row r="129" spans="2:17" x14ac:dyDescent="0.2">
      <c r="B129" s="214"/>
      <c r="C129" s="214"/>
      <c r="D129" s="214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</row>
    <row r="130" spans="2:17" x14ac:dyDescent="0.2">
      <c r="B130" s="214"/>
      <c r="C130" s="214"/>
      <c r="D130" s="214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</row>
    <row r="131" spans="2:17" x14ac:dyDescent="0.2">
      <c r="B131" s="214"/>
      <c r="C131" s="214"/>
      <c r="D131" s="214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</row>
    <row r="132" spans="2:17" x14ac:dyDescent="0.2">
      <c r="B132" s="214"/>
      <c r="C132" s="214"/>
      <c r="D132" s="214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</row>
    <row r="133" spans="2:17" x14ac:dyDescent="0.2">
      <c r="B133" s="214"/>
      <c r="C133" s="214"/>
      <c r="D133" s="214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</row>
    <row r="134" spans="2:17" x14ac:dyDescent="0.2">
      <c r="B134" s="214"/>
      <c r="C134" s="214"/>
      <c r="D134" s="214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</row>
    <row r="135" spans="2:17" x14ac:dyDescent="0.2">
      <c r="B135" s="214"/>
      <c r="C135" s="214"/>
      <c r="D135" s="214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</row>
    <row r="136" spans="2:17" x14ac:dyDescent="0.2">
      <c r="B136" s="214"/>
      <c r="C136" s="214"/>
      <c r="D136" s="214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</row>
    <row r="137" spans="2:17" x14ac:dyDescent="0.2">
      <c r="B137" s="214"/>
      <c r="C137" s="214"/>
      <c r="D137" s="214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</row>
    <row r="138" spans="2:17" x14ac:dyDescent="0.2">
      <c r="B138" s="214"/>
      <c r="C138" s="214"/>
      <c r="D138" s="214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</row>
    <row r="139" spans="2:17" x14ac:dyDescent="0.2">
      <c r="B139" s="214"/>
      <c r="C139" s="214"/>
      <c r="D139" s="214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</row>
    <row r="140" spans="2:17" x14ac:dyDescent="0.2">
      <c r="B140" s="214"/>
      <c r="C140" s="214"/>
      <c r="D140" s="214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</row>
    <row r="141" spans="2:17" x14ac:dyDescent="0.2">
      <c r="B141" s="214"/>
      <c r="C141" s="214"/>
      <c r="D141" s="214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</row>
    <row r="142" spans="2:17" x14ac:dyDescent="0.2">
      <c r="B142" s="214"/>
      <c r="C142" s="214"/>
      <c r="D142" s="214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</row>
    <row r="143" spans="2:17" x14ac:dyDescent="0.2">
      <c r="B143" s="214"/>
      <c r="C143" s="214"/>
      <c r="D143" s="214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</row>
    <row r="144" spans="2:17" x14ac:dyDescent="0.2">
      <c r="B144" s="214"/>
      <c r="C144" s="214"/>
      <c r="D144" s="214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</row>
    <row r="145" spans="2:17" x14ac:dyDescent="0.2">
      <c r="B145" s="214"/>
      <c r="C145" s="214"/>
      <c r="D145" s="214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</row>
    <row r="146" spans="2:17" x14ac:dyDescent="0.2">
      <c r="B146" s="214"/>
      <c r="C146" s="214"/>
      <c r="D146" s="214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</row>
    <row r="147" spans="2:17" x14ac:dyDescent="0.2">
      <c r="B147" s="214"/>
      <c r="C147" s="214"/>
      <c r="D147" s="214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</row>
    <row r="148" spans="2:17" x14ac:dyDescent="0.2">
      <c r="B148" s="214"/>
      <c r="C148" s="214"/>
      <c r="D148" s="214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</row>
    <row r="149" spans="2:17" x14ac:dyDescent="0.2">
      <c r="B149" s="214"/>
      <c r="C149" s="214"/>
      <c r="D149" s="214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</row>
    <row r="150" spans="2:17" x14ac:dyDescent="0.2">
      <c r="B150" s="214"/>
      <c r="C150" s="214"/>
      <c r="D150" s="214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</row>
    <row r="151" spans="2:17" x14ac:dyDescent="0.2">
      <c r="B151" s="214"/>
      <c r="C151" s="214"/>
      <c r="D151" s="214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</row>
    <row r="152" spans="2:17" x14ac:dyDescent="0.2">
      <c r="B152" s="214"/>
      <c r="C152" s="214"/>
      <c r="D152" s="214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</row>
    <row r="153" spans="2:17" x14ac:dyDescent="0.2">
      <c r="B153" s="214"/>
      <c r="C153" s="214"/>
      <c r="D153" s="214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</row>
    <row r="154" spans="2:17" x14ac:dyDescent="0.2">
      <c r="B154" s="214"/>
      <c r="C154" s="214"/>
      <c r="D154" s="214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</row>
    <row r="155" spans="2:17" x14ac:dyDescent="0.2">
      <c r="B155" s="214"/>
      <c r="C155" s="214"/>
      <c r="D155" s="214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</row>
    <row r="156" spans="2:17" x14ac:dyDescent="0.2">
      <c r="B156" s="214"/>
      <c r="C156" s="214"/>
      <c r="D156" s="214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</row>
    <row r="157" spans="2:17" x14ac:dyDescent="0.2">
      <c r="B157" s="214"/>
      <c r="C157" s="214"/>
      <c r="D157" s="214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</row>
    <row r="158" spans="2:17" x14ac:dyDescent="0.2">
      <c r="B158" s="214"/>
      <c r="C158" s="214"/>
      <c r="D158" s="214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</row>
    <row r="159" spans="2:17" x14ac:dyDescent="0.2">
      <c r="B159" s="214"/>
      <c r="C159" s="214"/>
      <c r="D159" s="214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</row>
    <row r="160" spans="2:17" x14ac:dyDescent="0.2">
      <c r="B160" s="214"/>
      <c r="C160" s="214"/>
      <c r="D160" s="214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</row>
    <row r="161" spans="2:17" x14ac:dyDescent="0.2">
      <c r="B161" s="214"/>
      <c r="C161" s="214"/>
      <c r="D161" s="214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</row>
    <row r="162" spans="2:17" x14ac:dyDescent="0.2">
      <c r="B162" s="214"/>
      <c r="C162" s="214"/>
      <c r="D162" s="214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</row>
    <row r="163" spans="2:17" x14ac:dyDescent="0.2">
      <c r="B163" s="214"/>
      <c r="C163" s="214"/>
      <c r="D163" s="214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</row>
    <row r="164" spans="2:17" x14ac:dyDescent="0.2">
      <c r="B164" s="214"/>
      <c r="C164" s="214"/>
      <c r="D164" s="214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</row>
    <row r="165" spans="2:17" x14ac:dyDescent="0.2">
      <c r="B165" s="214"/>
      <c r="C165" s="214"/>
      <c r="D165" s="214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</row>
    <row r="166" spans="2:17" x14ac:dyDescent="0.2">
      <c r="B166" s="214"/>
      <c r="C166" s="214"/>
      <c r="D166" s="214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</row>
    <row r="167" spans="2:17" x14ac:dyDescent="0.2">
      <c r="B167" s="214"/>
      <c r="C167" s="214"/>
      <c r="D167" s="214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</row>
    <row r="168" spans="2:17" x14ac:dyDescent="0.2">
      <c r="B168" s="214"/>
      <c r="C168" s="214"/>
      <c r="D168" s="214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</row>
    <row r="169" spans="2:17" x14ac:dyDescent="0.2">
      <c r="B169" s="214"/>
      <c r="C169" s="214"/>
      <c r="D169" s="214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</row>
    <row r="170" spans="2:17" x14ac:dyDescent="0.2">
      <c r="B170" s="214"/>
      <c r="C170" s="214"/>
      <c r="D170" s="214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</row>
    <row r="171" spans="2:17" x14ac:dyDescent="0.2">
      <c r="B171" s="214"/>
      <c r="C171" s="214"/>
      <c r="D171" s="214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</row>
    <row r="172" spans="2:17" x14ac:dyDescent="0.2">
      <c r="B172" s="214"/>
      <c r="C172" s="214"/>
      <c r="D172" s="214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</row>
    <row r="173" spans="2:17" x14ac:dyDescent="0.2">
      <c r="B173" s="214"/>
      <c r="C173" s="214"/>
      <c r="D173" s="214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</row>
    <row r="174" spans="2:17" x14ac:dyDescent="0.2">
      <c r="B174" s="214"/>
      <c r="C174" s="214"/>
      <c r="D174" s="214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</row>
    <row r="175" spans="2:17" x14ac:dyDescent="0.2">
      <c r="B175" s="214"/>
      <c r="C175" s="214"/>
      <c r="D175" s="214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</row>
    <row r="176" spans="2:17" x14ac:dyDescent="0.2">
      <c r="B176" s="214"/>
      <c r="C176" s="214"/>
      <c r="D176" s="214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</row>
    <row r="177" spans="2:17" x14ac:dyDescent="0.2">
      <c r="B177" s="214"/>
      <c r="C177" s="214"/>
      <c r="D177" s="214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</row>
    <row r="178" spans="2:17" x14ac:dyDescent="0.2">
      <c r="B178" s="214"/>
      <c r="C178" s="214"/>
      <c r="D178" s="214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</row>
    <row r="179" spans="2:17" x14ac:dyDescent="0.2">
      <c r="B179" s="214"/>
      <c r="C179" s="214"/>
      <c r="D179" s="214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</row>
    <row r="180" spans="2:17" x14ac:dyDescent="0.2">
      <c r="B180" s="214"/>
      <c r="C180" s="214"/>
      <c r="D180" s="214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</row>
    <row r="181" spans="2:17" x14ac:dyDescent="0.2">
      <c r="B181" s="214"/>
      <c r="C181" s="214"/>
      <c r="D181" s="214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</row>
    <row r="182" spans="2:17" x14ac:dyDescent="0.2">
      <c r="B182" s="214"/>
      <c r="C182" s="214"/>
      <c r="D182" s="214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</row>
    <row r="183" spans="2:17" x14ac:dyDescent="0.2">
      <c r="B183" s="214"/>
      <c r="C183" s="214"/>
      <c r="D183" s="214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</row>
    <row r="184" spans="2:17" x14ac:dyDescent="0.2">
      <c r="B184" s="214"/>
      <c r="C184" s="214"/>
      <c r="D184" s="214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</row>
    <row r="185" spans="2:17" x14ac:dyDescent="0.2">
      <c r="B185" s="214"/>
      <c r="C185" s="214"/>
      <c r="D185" s="214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</row>
    <row r="186" spans="2:17" x14ac:dyDescent="0.2">
      <c r="B186" s="214"/>
      <c r="C186" s="214"/>
      <c r="D186" s="214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</row>
    <row r="187" spans="2:17" x14ac:dyDescent="0.2">
      <c r="B187" s="214"/>
      <c r="C187" s="214"/>
      <c r="D187" s="214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</row>
    <row r="188" spans="2:17" x14ac:dyDescent="0.2">
      <c r="B188" s="214"/>
      <c r="C188" s="214"/>
      <c r="D188" s="214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</row>
    <row r="189" spans="2:17" x14ac:dyDescent="0.2">
      <c r="B189" s="214"/>
      <c r="C189" s="214"/>
      <c r="D189" s="214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</row>
    <row r="190" spans="2:17" x14ac:dyDescent="0.2">
      <c r="B190" s="214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</row>
    <row r="191" spans="2:17" x14ac:dyDescent="0.2">
      <c r="B191" s="214"/>
      <c r="C191" s="214"/>
      <c r="D191" s="214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</row>
    <row r="192" spans="2:17" x14ac:dyDescent="0.2">
      <c r="B192" s="214"/>
      <c r="C192" s="214"/>
      <c r="D192" s="214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</row>
    <row r="193" spans="2:17" x14ac:dyDescent="0.2">
      <c r="B193" s="214"/>
      <c r="C193" s="214"/>
      <c r="D193" s="214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</row>
    <row r="194" spans="2:17" x14ac:dyDescent="0.2">
      <c r="B194" s="214"/>
      <c r="C194" s="214"/>
      <c r="D194" s="214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</row>
    <row r="195" spans="2:17" x14ac:dyDescent="0.2">
      <c r="B195" s="214"/>
      <c r="C195" s="214"/>
      <c r="D195" s="214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</row>
    <row r="196" spans="2:17" x14ac:dyDescent="0.2">
      <c r="B196" s="214"/>
      <c r="C196" s="214"/>
      <c r="D196" s="214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</row>
    <row r="197" spans="2:17" x14ac:dyDescent="0.2">
      <c r="B197" s="214"/>
      <c r="C197" s="214"/>
      <c r="D197" s="214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</row>
    <row r="198" spans="2:17" x14ac:dyDescent="0.2">
      <c r="B198" s="214"/>
      <c r="C198" s="214"/>
      <c r="D198" s="214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</row>
    <row r="199" spans="2:17" x14ac:dyDescent="0.2">
      <c r="B199" s="214"/>
      <c r="C199" s="214"/>
      <c r="D199" s="214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</row>
    <row r="200" spans="2:17" x14ac:dyDescent="0.2">
      <c r="B200" s="214"/>
      <c r="C200" s="214"/>
      <c r="D200" s="214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</row>
    <row r="201" spans="2:17" x14ac:dyDescent="0.2">
      <c r="B201" s="214"/>
      <c r="C201" s="214"/>
      <c r="D201" s="214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</row>
    <row r="202" spans="2:17" x14ac:dyDescent="0.2">
      <c r="B202" s="214"/>
      <c r="C202" s="214"/>
      <c r="D202" s="214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</row>
    <row r="203" spans="2:17" x14ac:dyDescent="0.2">
      <c r="B203" s="214"/>
      <c r="C203" s="214"/>
      <c r="D203" s="214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</row>
    <row r="204" spans="2:17" x14ac:dyDescent="0.2">
      <c r="B204" s="214"/>
      <c r="C204" s="214"/>
      <c r="D204" s="214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</row>
    <row r="205" spans="2:17" x14ac:dyDescent="0.2">
      <c r="B205" s="214"/>
      <c r="C205" s="214"/>
      <c r="D205" s="214"/>
      <c r="E205" s="214"/>
      <c r="F205" s="214"/>
      <c r="G205" s="214"/>
      <c r="H205" s="214"/>
      <c r="I205" s="214"/>
      <c r="J205" s="214"/>
      <c r="K205" s="214"/>
      <c r="L205" s="214"/>
      <c r="M205" s="214"/>
      <c r="N205" s="214"/>
      <c r="O205" s="214"/>
      <c r="P205" s="214"/>
      <c r="Q205" s="214"/>
    </row>
    <row r="206" spans="2:17" x14ac:dyDescent="0.2">
      <c r="B206" s="214"/>
      <c r="C206" s="214"/>
      <c r="D206" s="214"/>
      <c r="E206" s="214"/>
      <c r="F206" s="214"/>
      <c r="G206" s="214"/>
      <c r="H206" s="214"/>
      <c r="I206" s="214"/>
      <c r="J206" s="214"/>
      <c r="K206" s="214"/>
      <c r="L206" s="214"/>
      <c r="M206" s="214"/>
      <c r="N206" s="214"/>
      <c r="O206" s="214"/>
      <c r="P206" s="214"/>
      <c r="Q206" s="214"/>
    </row>
    <row r="207" spans="2:17" x14ac:dyDescent="0.2">
      <c r="B207" s="214"/>
      <c r="C207" s="214"/>
      <c r="D207" s="214"/>
      <c r="E207" s="214"/>
      <c r="F207" s="214"/>
      <c r="G207" s="214"/>
      <c r="H207" s="214"/>
      <c r="I207" s="214"/>
      <c r="J207" s="214"/>
      <c r="K207" s="214"/>
      <c r="L207" s="214"/>
      <c r="M207" s="214"/>
      <c r="N207" s="214"/>
      <c r="O207" s="214"/>
      <c r="P207" s="214"/>
      <c r="Q207" s="214"/>
    </row>
    <row r="208" spans="2:17" x14ac:dyDescent="0.2">
      <c r="B208" s="214"/>
      <c r="C208" s="214"/>
      <c r="D208" s="214"/>
      <c r="E208" s="214"/>
      <c r="F208" s="214"/>
      <c r="G208" s="214"/>
      <c r="H208" s="214"/>
      <c r="I208" s="214"/>
      <c r="J208" s="214"/>
      <c r="K208" s="214"/>
      <c r="L208" s="214"/>
      <c r="M208" s="214"/>
      <c r="N208" s="214"/>
      <c r="O208" s="214"/>
      <c r="P208" s="214"/>
      <c r="Q208" s="214"/>
    </row>
    <row r="209" spans="2:17" x14ac:dyDescent="0.2">
      <c r="B209" s="214"/>
      <c r="C209" s="214"/>
      <c r="D209" s="214"/>
      <c r="E209" s="214"/>
      <c r="F209" s="214"/>
      <c r="G209" s="214"/>
      <c r="H209" s="214"/>
      <c r="I209" s="214"/>
      <c r="J209" s="214"/>
      <c r="K209" s="214"/>
      <c r="L209" s="214"/>
      <c r="M209" s="214"/>
      <c r="N209" s="214"/>
      <c r="O209" s="214"/>
      <c r="P209" s="214"/>
      <c r="Q209" s="214"/>
    </row>
    <row r="210" spans="2:17" x14ac:dyDescent="0.2">
      <c r="B210" s="214"/>
      <c r="C210" s="214"/>
      <c r="D210" s="214"/>
      <c r="E210" s="214"/>
      <c r="F210" s="214"/>
      <c r="G210" s="214"/>
      <c r="H210" s="214"/>
      <c r="I210" s="214"/>
      <c r="J210" s="214"/>
      <c r="K210" s="214"/>
      <c r="L210" s="214"/>
      <c r="M210" s="214"/>
      <c r="N210" s="214"/>
      <c r="O210" s="214"/>
      <c r="P210" s="214"/>
      <c r="Q210" s="214"/>
    </row>
    <row r="211" spans="2:17" x14ac:dyDescent="0.2">
      <c r="B211" s="214"/>
      <c r="C211" s="214"/>
      <c r="D211" s="214"/>
      <c r="E211" s="214"/>
      <c r="F211" s="214"/>
      <c r="G211" s="214"/>
      <c r="H211" s="214"/>
      <c r="I211" s="214"/>
      <c r="J211" s="214"/>
      <c r="K211" s="214"/>
      <c r="L211" s="214"/>
      <c r="M211" s="214"/>
      <c r="N211" s="214"/>
      <c r="O211" s="214"/>
      <c r="P211" s="214"/>
      <c r="Q211" s="214"/>
    </row>
    <row r="212" spans="2:17" x14ac:dyDescent="0.2">
      <c r="B212" s="214"/>
      <c r="C212" s="214"/>
      <c r="D212" s="214"/>
      <c r="E212" s="214"/>
      <c r="F212" s="214"/>
      <c r="G212" s="214"/>
      <c r="H212" s="214"/>
      <c r="I212" s="214"/>
      <c r="J212" s="214"/>
      <c r="K212" s="214"/>
      <c r="L212" s="214"/>
      <c r="M212" s="214"/>
      <c r="N212" s="214"/>
      <c r="O212" s="214"/>
      <c r="P212" s="214"/>
      <c r="Q212" s="214"/>
    </row>
    <row r="213" spans="2:17" x14ac:dyDescent="0.2">
      <c r="B213" s="214"/>
      <c r="C213" s="214"/>
      <c r="D213" s="214"/>
      <c r="E213" s="214"/>
      <c r="F213" s="214"/>
      <c r="G213" s="214"/>
      <c r="H213" s="214"/>
      <c r="I213" s="214"/>
      <c r="J213" s="214"/>
      <c r="K213" s="214"/>
      <c r="L213" s="214"/>
      <c r="M213" s="214"/>
      <c r="N213" s="214"/>
      <c r="O213" s="214"/>
      <c r="P213" s="214"/>
      <c r="Q213" s="214"/>
    </row>
    <row r="214" spans="2:17" x14ac:dyDescent="0.2">
      <c r="B214" s="214"/>
      <c r="C214" s="214"/>
      <c r="D214" s="214"/>
      <c r="E214" s="214"/>
      <c r="F214" s="214"/>
      <c r="G214" s="214"/>
      <c r="H214" s="214"/>
      <c r="I214" s="214"/>
      <c r="J214" s="214"/>
      <c r="K214" s="214"/>
      <c r="L214" s="214"/>
      <c r="M214" s="214"/>
      <c r="N214" s="214"/>
      <c r="O214" s="214"/>
      <c r="P214" s="214"/>
      <c r="Q214" s="214"/>
    </row>
    <row r="215" spans="2:17" x14ac:dyDescent="0.2">
      <c r="B215" s="214"/>
      <c r="C215" s="214"/>
      <c r="D215" s="214"/>
      <c r="E215" s="214"/>
      <c r="F215" s="214"/>
      <c r="G215" s="214"/>
      <c r="H215" s="214"/>
      <c r="I215" s="214"/>
      <c r="J215" s="214"/>
      <c r="K215" s="214"/>
      <c r="L215" s="214"/>
      <c r="M215" s="214"/>
      <c r="N215" s="214"/>
      <c r="O215" s="214"/>
      <c r="P215" s="214"/>
      <c r="Q215" s="214"/>
    </row>
    <row r="216" spans="2:17" x14ac:dyDescent="0.2">
      <c r="B216" s="214"/>
      <c r="C216" s="214"/>
      <c r="D216" s="214"/>
      <c r="E216" s="214"/>
      <c r="F216" s="214"/>
      <c r="G216" s="214"/>
      <c r="H216" s="214"/>
      <c r="I216" s="214"/>
      <c r="J216" s="214"/>
      <c r="K216" s="214"/>
      <c r="L216" s="214"/>
      <c r="M216" s="214"/>
      <c r="N216" s="214"/>
      <c r="O216" s="214"/>
      <c r="P216" s="214"/>
      <c r="Q216" s="214"/>
    </row>
    <row r="217" spans="2:17" x14ac:dyDescent="0.2">
      <c r="B217" s="214"/>
      <c r="C217" s="214"/>
      <c r="D217" s="214"/>
      <c r="E217" s="214"/>
      <c r="F217" s="214"/>
      <c r="G217" s="214"/>
      <c r="H217" s="214"/>
      <c r="I217" s="214"/>
      <c r="J217" s="214"/>
      <c r="K217" s="214"/>
      <c r="L217" s="214"/>
      <c r="M217" s="214"/>
      <c r="N217" s="214"/>
      <c r="O217" s="214"/>
      <c r="P217" s="214"/>
      <c r="Q217" s="214"/>
    </row>
    <row r="218" spans="2:17" x14ac:dyDescent="0.2">
      <c r="B218" s="214"/>
      <c r="C218" s="214"/>
      <c r="D218" s="214"/>
      <c r="E218" s="214"/>
      <c r="F218" s="214"/>
      <c r="G218" s="214"/>
      <c r="H218" s="214"/>
      <c r="I218" s="214"/>
      <c r="J218" s="214"/>
      <c r="K218" s="214"/>
      <c r="L218" s="214"/>
      <c r="M218" s="214"/>
      <c r="N218" s="214"/>
      <c r="O218" s="214"/>
      <c r="P218" s="214"/>
      <c r="Q218" s="214"/>
    </row>
    <row r="219" spans="2:17" x14ac:dyDescent="0.2">
      <c r="B219" s="214"/>
      <c r="C219" s="214"/>
      <c r="D219" s="214"/>
      <c r="E219" s="214"/>
      <c r="F219" s="214"/>
      <c r="G219" s="214"/>
      <c r="H219" s="214"/>
      <c r="I219" s="214"/>
      <c r="J219" s="214"/>
      <c r="K219" s="214"/>
      <c r="L219" s="214"/>
      <c r="M219" s="214"/>
      <c r="N219" s="214"/>
      <c r="O219" s="214"/>
      <c r="P219" s="214"/>
      <c r="Q219" s="214"/>
    </row>
    <row r="220" spans="2:17" x14ac:dyDescent="0.2">
      <c r="B220" s="214"/>
      <c r="C220" s="214"/>
      <c r="D220" s="214"/>
      <c r="E220" s="214"/>
      <c r="F220" s="214"/>
      <c r="G220" s="214"/>
      <c r="H220" s="214"/>
      <c r="I220" s="214"/>
      <c r="J220" s="214"/>
      <c r="K220" s="214"/>
      <c r="L220" s="214"/>
      <c r="M220" s="214"/>
      <c r="N220" s="214"/>
      <c r="O220" s="214"/>
      <c r="P220" s="214"/>
      <c r="Q220" s="214"/>
    </row>
    <row r="221" spans="2:17" x14ac:dyDescent="0.2">
      <c r="B221" s="214"/>
      <c r="C221" s="214"/>
      <c r="D221" s="214"/>
      <c r="E221" s="214"/>
      <c r="F221" s="214"/>
      <c r="G221" s="214"/>
      <c r="H221" s="214"/>
      <c r="I221" s="214"/>
      <c r="J221" s="214"/>
      <c r="K221" s="214"/>
      <c r="L221" s="214"/>
      <c r="M221" s="214"/>
      <c r="N221" s="214"/>
      <c r="O221" s="214"/>
      <c r="P221" s="214"/>
      <c r="Q221" s="214"/>
    </row>
    <row r="222" spans="2:17" x14ac:dyDescent="0.2">
      <c r="B222" s="214"/>
      <c r="C222" s="214"/>
      <c r="D222" s="214"/>
      <c r="E222" s="214"/>
      <c r="F222" s="214"/>
      <c r="G222" s="214"/>
      <c r="H222" s="214"/>
      <c r="I222" s="214"/>
      <c r="J222" s="214"/>
      <c r="K222" s="214"/>
      <c r="L222" s="214"/>
      <c r="M222" s="214"/>
      <c r="N222" s="214"/>
      <c r="O222" s="214"/>
      <c r="P222" s="214"/>
      <c r="Q222" s="214"/>
    </row>
    <row r="223" spans="2:17" x14ac:dyDescent="0.2">
      <c r="B223" s="214"/>
      <c r="C223" s="214"/>
      <c r="D223" s="214"/>
      <c r="E223" s="214"/>
      <c r="F223" s="214"/>
      <c r="G223" s="214"/>
      <c r="H223" s="214"/>
      <c r="I223" s="214"/>
      <c r="J223" s="214"/>
      <c r="K223" s="214"/>
      <c r="L223" s="214"/>
      <c r="M223" s="214"/>
      <c r="N223" s="214"/>
      <c r="O223" s="214"/>
      <c r="P223" s="214"/>
      <c r="Q223" s="214"/>
    </row>
    <row r="224" spans="2:17" x14ac:dyDescent="0.2">
      <c r="B224" s="214"/>
      <c r="C224" s="214"/>
      <c r="D224" s="214"/>
      <c r="E224" s="214"/>
      <c r="F224" s="214"/>
      <c r="G224" s="214"/>
      <c r="H224" s="214"/>
      <c r="I224" s="214"/>
      <c r="J224" s="214"/>
      <c r="K224" s="214"/>
      <c r="L224" s="214"/>
      <c r="M224" s="214"/>
      <c r="N224" s="214"/>
      <c r="O224" s="214"/>
      <c r="P224" s="214"/>
      <c r="Q224" s="214"/>
    </row>
    <row r="225" spans="2:17" x14ac:dyDescent="0.2">
      <c r="B225" s="214"/>
      <c r="C225" s="214"/>
      <c r="D225" s="214"/>
      <c r="E225" s="214"/>
      <c r="F225" s="214"/>
      <c r="G225" s="214"/>
      <c r="H225" s="214"/>
      <c r="I225" s="214"/>
      <c r="J225" s="214"/>
      <c r="K225" s="214"/>
      <c r="L225" s="214"/>
      <c r="M225" s="214"/>
      <c r="N225" s="214"/>
      <c r="O225" s="214"/>
      <c r="P225" s="214"/>
      <c r="Q225" s="214"/>
    </row>
    <row r="226" spans="2:17" x14ac:dyDescent="0.2">
      <c r="B226" s="214"/>
      <c r="C226" s="214"/>
      <c r="D226" s="214"/>
      <c r="E226" s="214"/>
      <c r="F226" s="214"/>
      <c r="G226" s="214"/>
      <c r="H226" s="214"/>
      <c r="I226" s="214"/>
      <c r="J226" s="214"/>
      <c r="K226" s="214"/>
      <c r="L226" s="214"/>
      <c r="M226" s="214"/>
      <c r="N226" s="214"/>
      <c r="O226" s="214"/>
      <c r="P226" s="214"/>
      <c r="Q226" s="214"/>
    </row>
    <row r="227" spans="2:17" x14ac:dyDescent="0.2">
      <c r="B227" s="214"/>
      <c r="C227" s="214"/>
      <c r="D227" s="214"/>
      <c r="E227" s="214"/>
      <c r="F227" s="214"/>
      <c r="G227" s="214"/>
      <c r="H227" s="214"/>
      <c r="I227" s="214"/>
      <c r="J227" s="214"/>
      <c r="K227" s="214"/>
      <c r="L227" s="214"/>
      <c r="M227" s="214"/>
      <c r="N227" s="214"/>
      <c r="O227" s="214"/>
      <c r="P227" s="214"/>
      <c r="Q227" s="214"/>
    </row>
    <row r="228" spans="2:17" x14ac:dyDescent="0.2">
      <c r="B228" s="214"/>
      <c r="C228" s="214"/>
      <c r="D228" s="214"/>
      <c r="E228" s="214"/>
      <c r="F228" s="214"/>
      <c r="G228" s="214"/>
      <c r="H228" s="214"/>
      <c r="I228" s="214"/>
      <c r="J228" s="214"/>
      <c r="K228" s="214"/>
      <c r="L228" s="214"/>
      <c r="M228" s="214"/>
      <c r="N228" s="214"/>
      <c r="O228" s="214"/>
      <c r="P228" s="214"/>
      <c r="Q228" s="214"/>
    </row>
    <row r="229" spans="2:17" x14ac:dyDescent="0.2">
      <c r="B229" s="214"/>
      <c r="C229" s="214"/>
      <c r="D229" s="214"/>
      <c r="E229" s="214"/>
      <c r="F229" s="214"/>
      <c r="G229" s="214"/>
      <c r="H229" s="214"/>
      <c r="I229" s="214"/>
      <c r="J229" s="214"/>
      <c r="K229" s="214"/>
      <c r="L229" s="214"/>
      <c r="M229" s="214"/>
      <c r="N229" s="214"/>
      <c r="O229" s="214"/>
      <c r="P229" s="214"/>
      <c r="Q229" s="214"/>
    </row>
    <row r="230" spans="2:17" x14ac:dyDescent="0.2">
      <c r="B230" s="214"/>
      <c r="C230" s="214"/>
      <c r="D230" s="214"/>
      <c r="E230" s="214"/>
      <c r="F230" s="214"/>
      <c r="G230" s="214"/>
      <c r="H230" s="214"/>
      <c r="I230" s="214"/>
      <c r="J230" s="214"/>
      <c r="K230" s="214"/>
      <c r="L230" s="214"/>
      <c r="M230" s="214"/>
      <c r="N230" s="214"/>
      <c r="O230" s="214"/>
      <c r="P230" s="214"/>
      <c r="Q230" s="214"/>
    </row>
    <row r="231" spans="2:17" x14ac:dyDescent="0.2">
      <c r="B231" s="214"/>
      <c r="C231" s="214"/>
      <c r="D231" s="214"/>
      <c r="E231" s="214"/>
      <c r="F231" s="214"/>
      <c r="G231" s="214"/>
      <c r="H231" s="214"/>
      <c r="I231" s="214"/>
      <c r="J231" s="214"/>
      <c r="K231" s="214"/>
      <c r="L231" s="214"/>
      <c r="M231" s="214"/>
      <c r="N231" s="214"/>
      <c r="O231" s="214"/>
      <c r="P231" s="214"/>
      <c r="Q231" s="214"/>
    </row>
    <row r="232" spans="2:17" x14ac:dyDescent="0.2">
      <c r="B232" s="214"/>
      <c r="C232" s="214"/>
      <c r="D232" s="214"/>
      <c r="E232" s="214"/>
      <c r="F232" s="214"/>
      <c r="G232" s="214"/>
      <c r="H232" s="214"/>
      <c r="I232" s="214"/>
      <c r="J232" s="214"/>
      <c r="K232" s="214"/>
      <c r="L232" s="214"/>
      <c r="M232" s="214"/>
      <c r="N232" s="214"/>
      <c r="O232" s="214"/>
      <c r="P232" s="214"/>
      <c r="Q232" s="214"/>
    </row>
    <row r="233" spans="2:17" x14ac:dyDescent="0.2">
      <c r="B233" s="214"/>
      <c r="C233" s="214"/>
      <c r="D233" s="214"/>
      <c r="E233" s="214"/>
      <c r="F233" s="214"/>
      <c r="G233" s="214"/>
      <c r="H233" s="214"/>
      <c r="I233" s="214"/>
      <c r="J233" s="214"/>
      <c r="K233" s="214"/>
      <c r="L233" s="214"/>
      <c r="M233" s="214"/>
      <c r="N233" s="214"/>
      <c r="O233" s="214"/>
      <c r="P233" s="214"/>
      <c r="Q233" s="214"/>
    </row>
    <row r="234" spans="2:17" x14ac:dyDescent="0.2">
      <c r="B234" s="214"/>
      <c r="C234" s="214"/>
      <c r="D234" s="214"/>
      <c r="E234" s="214"/>
      <c r="F234" s="214"/>
      <c r="G234" s="214"/>
      <c r="H234" s="214"/>
      <c r="I234" s="214"/>
      <c r="J234" s="214"/>
      <c r="K234" s="214"/>
      <c r="L234" s="214"/>
      <c r="M234" s="214"/>
      <c r="N234" s="214"/>
      <c r="O234" s="214"/>
      <c r="P234" s="214"/>
      <c r="Q234" s="214"/>
    </row>
    <row r="235" spans="2:17" x14ac:dyDescent="0.2">
      <c r="B235" s="214"/>
      <c r="C235" s="214"/>
      <c r="D235" s="214"/>
      <c r="E235" s="214"/>
      <c r="F235" s="214"/>
      <c r="G235" s="214"/>
      <c r="H235" s="214"/>
      <c r="I235" s="214"/>
      <c r="J235" s="214"/>
      <c r="K235" s="214"/>
      <c r="L235" s="214"/>
      <c r="M235" s="214"/>
      <c r="N235" s="214"/>
      <c r="O235" s="214"/>
      <c r="P235" s="214"/>
      <c r="Q235" s="214"/>
    </row>
    <row r="236" spans="2:17" x14ac:dyDescent="0.2">
      <c r="B236" s="214"/>
      <c r="C236" s="214"/>
      <c r="D236" s="214"/>
      <c r="E236" s="214"/>
      <c r="F236" s="214"/>
      <c r="G236" s="214"/>
      <c r="H236" s="214"/>
      <c r="I236" s="214"/>
      <c r="J236" s="214"/>
      <c r="K236" s="214"/>
      <c r="L236" s="214"/>
      <c r="M236" s="214"/>
      <c r="N236" s="214"/>
      <c r="O236" s="214"/>
      <c r="P236" s="214"/>
      <c r="Q236" s="214"/>
    </row>
    <row r="237" spans="2:17" x14ac:dyDescent="0.2">
      <c r="B237" s="214"/>
      <c r="C237" s="214"/>
      <c r="D237" s="214"/>
      <c r="E237" s="214"/>
      <c r="F237" s="214"/>
      <c r="G237" s="214"/>
      <c r="H237" s="214"/>
      <c r="I237" s="214"/>
      <c r="J237" s="214"/>
      <c r="K237" s="214"/>
      <c r="L237" s="214"/>
      <c r="M237" s="214"/>
      <c r="N237" s="214"/>
      <c r="O237" s="214"/>
      <c r="P237" s="214"/>
      <c r="Q237" s="214"/>
    </row>
    <row r="238" spans="2:17" x14ac:dyDescent="0.2">
      <c r="B238" s="214"/>
      <c r="C238" s="214"/>
      <c r="D238" s="214"/>
      <c r="E238" s="214"/>
      <c r="F238" s="214"/>
      <c r="G238" s="214"/>
      <c r="H238" s="214"/>
      <c r="I238" s="214"/>
      <c r="J238" s="214"/>
      <c r="K238" s="214"/>
      <c r="L238" s="214"/>
      <c r="M238" s="214"/>
      <c r="N238" s="214"/>
      <c r="O238" s="214"/>
      <c r="P238" s="214"/>
      <c r="Q238" s="214"/>
    </row>
    <row r="239" spans="2:17" x14ac:dyDescent="0.2">
      <c r="B239" s="214"/>
      <c r="C239" s="214"/>
      <c r="D239" s="214"/>
      <c r="E239" s="214"/>
      <c r="F239" s="214"/>
      <c r="G239" s="214"/>
      <c r="H239" s="214"/>
      <c r="I239" s="214"/>
      <c r="J239" s="214"/>
      <c r="K239" s="214"/>
      <c r="L239" s="214"/>
      <c r="M239" s="214"/>
      <c r="N239" s="214"/>
      <c r="O239" s="214"/>
      <c r="P239" s="214"/>
      <c r="Q239" s="214"/>
    </row>
    <row r="240" spans="2:17" x14ac:dyDescent="0.2">
      <c r="B240" s="214"/>
      <c r="C240" s="214"/>
      <c r="D240" s="214"/>
      <c r="E240" s="214"/>
      <c r="F240" s="214"/>
      <c r="G240" s="214"/>
      <c r="H240" s="214"/>
      <c r="I240" s="214"/>
      <c r="J240" s="214"/>
      <c r="K240" s="214"/>
      <c r="L240" s="214"/>
      <c r="M240" s="214"/>
      <c r="N240" s="214"/>
      <c r="O240" s="214"/>
      <c r="P240" s="214"/>
      <c r="Q240" s="214"/>
    </row>
    <row r="241" spans="2:17" x14ac:dyDescent="0.2">
      <c r="B241" s="214"/>
      <c r="C241" s="214"/>
      <c r="D241" s="214"/>
      <c r="E241" s="214"/>
      <c r="F241" s="214"/>
      <c r="G241" s="214"/>
      <c r="H241" s="214"/>
      <c r="I241" s="214"/>
      <c r="J241" s="214"/>
      <c r="K241" s="214"/>
      <c r="L241" s="214"/>
      <c r="M241" s="214"/>
      <c r="N241" s="214"/>
      <c r="O241" s="214"/>
      <c r="P241" s="214"/>
      <c r="Q241" s="214"/>
    </row>
    <row r="242" spans="2:17" x14ac:dyDescent="0.2">
      <c r="B242" s="214"/>
      <c r="C242" s="214"/>
      <c r="D242" s="214"/>
      <c r="E242" s="214"/>
      <c r="F242" s="214"/>
      <c r="G242" s="214"/>
      <c r="H242" s="214"/>
      <c r="I242" s="214"/>
      <c r="J242" s="214"/>
      <c r="K242" s="214"/>
      <c r="L242" s="214"/>
      <c r="M242" s="214"/>
      <c r="N242" s="214"/>
      <c r="O242" s="214"/>
      <c r="P242" s="214"/>
      <c r="Q242" s="214"/>
    </row>
    <row r="243" spans="2:17" x14ac:dyDescent="0.2">
      <c r="B243" s="214"/>
      <c r="C243" s="214"/>
      <c r="D243" s="214"/>
      <c r="E243" s="214"/>
      <c r="F243" s="214"/>
      <c r="G243" s="214"/>
      <c r="H243" s="214"/>
      <c r="I243" s="214"/>
      <c r="J243" s="214"/>
      <c r="K243" s="214"/>
      <c r="L243" s="214"/>
      <c r="M243" s="214"/>
      <c r="N243" s="214"/>
      <c r="O243" s="214"/>
      <c r="P243" s="214"/>
      <c r="Q243" s="214"/>
    </row>
    <row r="244" spans="2:17" x14ac:dyDescent="0.2">
      <c r="B244" s="214"/>
      <c r="C244" s="214"/>
      <c r="D244" s="214"/>
      <c r="E244" s="214"/>
      <c r="F244" s="214"/>
      <c r="G244" s="214"/>
      <c r="H244" s="214"/>
      <c r="I244" s="214"/>
      <c r="J244" s="214"/>
      <c r="K244" s="214"/>
      <c r="L244" s="214"/>
      <c r="M244" s="214"/>
      <c r="N244" s="214"/>
      <c r="O244" s="214"/>
      <c r="P244" s="214"/>
      <c r="Q244" s="214"/>
    </row>
    <row r="245" spans="2:17" x14ac:dyDescent="0.2">
      <c r="B245" s="214"/>
      <c r="C245" s="214"/>
      <c r="D245" s="214"/>
      <c r="E245" s="214"/>
      <c r="F245" s="214"/>
      <c r="G245" s="214"/>
      <c r="H245" s="214"/>
      <c r="I245" s="214"/>
      <c r="J245" s="214"/>
      <c r="K245" s="214"/>
      <c r="L245" s="214"/>
      <c r="M245" s="214"/>
      <c r="N245" s="214"/>
      <c r="O245" s="214"/>
      <c r="P245" s="214"/>
      <c r="Q245" s="214"/>
    </row>
    <row r="246" spans="2:17" x14ac:dyDescent="0.2">
      <c r="B246" s="214"/>
      <c r="C246" s="214"/>
      <c r="D246" s="214"/>
      <c r="E246" s="214"/>
      <c r="F246" s="214"/>
      <c r="G246" s="214"/>
      <c r="H246" s="214"/>
      <c r="I246" s="214"/>
      <c r="J246" s="214"/>
      <c r="K246" s="214"/>
      <c r="L246" s="214"/>
      <c r="M246" s="214"/>
      <c r="N246" s="214"/>
      <c r="O246" s="214"/>
      <c r="P246" s="214"/>
      <c r="Q246" s="214"/>
    </row>
    <row r="247" spans="2:17" x14ac:dyDescent="0.2">
      <c r="B247" s="214"/>
      <c r="C247" s="214"/>
      <c r="D247" s="214"/>
      <c r="E247" s="214"/>
      <c r="F247" s="214"/>
      <c r="G247" s="214"/>
      <c r="H247" s="214"/>
      <c r="I247" s="214"/>
      <c r="J247" s="214"/>
      <c r="K247" s="214"/>
      <c r="L247" s="214"/>
      <c r="M247" s="214"/>
      <c r="N247" s="214"/>
      <c r="O247" s="214"/>
      <c r="P247" s="214"/>
      <c r="Q247" s="21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topLeftCell="A104" workbookViewId="0">
      <selection activeCell="A125" sqref="A125"/>
    </sheetView>
  </sheetViews>
  <sheetFormatPr defaultColWidth="9.140625" defaultRowHeight="12.75" outlineLevelRow="3" x14ac:dyDescent="0.2"/>
  <cols>
    <col min="1" max="1" width="52" style="221" customWidth="1"/>
    <col min="2" max="7" width="16.28515625" style="192" customWidth="1"/>
    <col min="8" max="16384" width="9.140625" style="221"/>
  </cols>
  <sheetData>
    <row r="2" spans="1:19" ht="18.75" x14ac:dyDescent="0.3">
      <c r="A2" s="5" t="s">
        <v>346</v>
      </c>
      <c r="B2" s="3"/>
      <c r="C2" s="3"/>
      <c r="D2" s="3"/>
      <c r="E2" s="3"/>
      <c r="F2" s="3"/>
      <c r="G2" s="3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x14ac:dyDescent="0.2">
      <c r="A3" s="76"/>
    </row>
    <row r="4" spans="1:19" s="236" customFormat="1" x14ac:dyDescent="0.2">
      <c r="B4" s="223"/>
      <c r="C4" s="223"/>
      <c r="D4" s="223"/>
      <c r="E4" s="223"/>
      <c r="F4" s="223"/>
      <c r="G4" s="236" t="s">
        <v>212</v>
      </c>
    </row>
    <row r="5" spans="1:19" s="37" customFormat="1" x14ac:dyDescent="0.2">
      <c r="A5" s="220"/>
      <c r="B5" s="244">
        <v>42735</v>
      </c>
      <c r="C5" s="244">
        <v>43100</v>
      </c>
      <c r="D5" s="244">
        <v>43465</v>
      </c>
      <c r="E5" s="244">
        <v>43830</v>
      </c>
      <c r="F5" s="244">
        <v>44196</v>
      </c>
      <c r="G5" s="244">
        <v>44377</v>
      </c>
    </row>
    <row r="6" spans="1:19" s="143" customFormat="1" ht="31.5" x14ac:dyDescent="0.2">
      <c r="A6" s="212" t="s">
        <v>213</v>
      </c>
      <c r="B6" s="127">
        <f>B$7+B$81</f>
        <v>1929.8088000897101</v>
      </c>
      <c r="C6" s="127">
        <f>C$7+C$81</f>
        <v>2141.6905880000695</v>
      </c>
      <c r="D6" s="127">
        <f>D$7+D$81</f>
        <v>2168.4215676641797</v>
      </c>
      <c r="E6" s="127">
        <f>E$7+E$81</f>
        <v>1998.29589995677</v>
      </c>
      <c r="F6" s="127">
        <f>F$7+F$81</f>
        <v>2551.8817251684204</v>
      </c>
      <c r="G6" s="127">
        <v>2514.3595384780501</v>
      </c>
    </row>
    <row r="7" spans="1:19" s="20" customFormat="1" ht="15" x14ac:dyDescent="0.2">
      <c r="A7" s="170" t="s">
        <v>214</v>
      </c>
      <c r="B7" s="176">
        <f t="shared" ref="B7:G7" si="0">B$8+B$47</f>
        <v>1650.83325222858</v>
      </c>
      <c r="C7" s="176">
        <f t="shared" si="0"/>
        <v>1833.7098309171597</v>
      </c>
      <c r="D7" s="176">
        <f t="shared" si="0"/>
        <v>1860.2910955853999</v>
      </c>
      <c r="E7" s="176">
        <f t="shared" si="0"/>
        <v>1761.36913148087</v>
      </c>
      <c r="F7" s="176">
        <f t="shared" si="0"/>
        <v>2259.2315015926201</v>
      </c>
      <c r="G7" s="176">
        <f t="shared" si="0"/>
        <v>2224.8166384361102</v>
      </c>
    </row>
    <row r="8" spans="1:19" s="110" customFormat="1" ht="15" outlineLevel="1" x14ac:dyDescent="0.2">
      <c r="A8" s="95" t="s">
        <v>215</v>
      </c>
      <c r="B8" s="147">
        <f t="shared" ref="B8:G8" si="1">B$9+B$45</f>
        <v>670.64553054187002</v>
      </c>
      <c r="C8" s="147">
        <f t="shared" si="1"/>
        <v>753.3993864683199</v>
      </c>
      <c r="D8" s="147">
        <f t="shared" si="1"/>
        <v>761.09019182404984</v>
      </c>
      <c r="E8" s="147">
        <f t="shared" si="1"/>
        <v>829.49510481237996</v>
      </c>
      <c r="F8" s="147">
        <f t="shared" si="1"/>
        <v>1000.7098766559003</v>
      </c>
      <c r="G8" s="147">
        <f t="shared" si="1"/>
        <v>1001.15074558476</v>
      </c>
    </row>
    <row r="9" spans="1:19" s="69" customFormat="1" outlineLevel="2" x14ac:dyDescent="0.2">
      <c r="A9" s="27" t="s">
        <v>216</v>
      </c>
      <c r="B9" s="72">
        <f>SUM(B$10:B$44)</f>
        <v>668.13273261425002</v>
      </c>
      <c r="C9" s="72">
        <f>SUM(C$10:C$44)</f>
        <v>751.01884106317993</v>
      </c>
      <c r="D9" s="72">
        <f>SUM(D$10:D$44)</f>
        <v>758.84189894138979</v>
      </c>
      <c r="E9" s="72">
        <f>SUM(E$10:E$44)</f>
        <v>827.37906445219994</v>
      </c>
      <c r="F9" s="72">
        <f>SUM(F$10:F$44)</f>
        <v>998.72608881820031</v>
      </c>
      <c r="G9" s="72">
        <v>999.23308400830001</v>
      </c>
    </row>
    <row r="10" spans="1:19" s="239" customFormat="1" outlineLevel="3" x14ac:dyDescent="0.2">
      <c r="A10" s="142" t="s">
        <v>347</v>
      </c>
      <c r="B10" s="166">
        <v>0</v>
      </c>
      <c r="C10" s="166">
        <v>0</v>
      </c>
      <c r="D10" s="166">
        <v>11.731711274649999</v>
      </c>
      <c r="E10" s="166">
        <v>0</v>
      </c>
      <c r="F10" s="166">
        <v>0</v>
      </c>
      <c r="G10" s="166">
        <v>0</v>
      </c>
    </row>
    <row r="11" spans="1:19" outlineLevel="3" x14ac:dyDescent="0.2">
      <c r="A11" s="142" t="s">
        <v>323</v>
      </c>
      <c r="B11" s="120">
        <v>74.832982999999999</v>
      </c>
      <c r="C11" s="120">
        <v>62.650438999999999</v>
      </c>
      <c r="D11" s="120">
        <v>62.650438999999999</v>
      </c>
      <c r="E11" s="120">
        <v>72.721914999999996</v>
      </c>
      <c r="F11" s="120">
        <v>71.771915000000007</v>
      </c>
      <c r="G11" s="120">
        <v>71.771915000000007</v>
      </c>
      <c r="H11" s="214"/>
      <c r="I11" s="214"/>
      <c r="J11" s="214"/>
      <c r="K11" s="214"/>
      <c r="L11" s="214"/>
      <c r="M11" s="214"/>
      <c r="N11" s="214"/>
      <c r="O11" s="214"/>
      <c r="P11" s="214"/>
      <c r="Q11" s="214"/>
    </row>
    <row r="12" spans="1:19" outlineLevel="3" x14ac:dyDescent="0.2">
      <c r="A12" s="142" t="s">
        <v>218</v>
      </c>
      <c r="B12" s="120">
        <v>17.382981000000001</v>
      </c>
      <c r="C12" s="120">
        <v>19.033000000000001</v>
      </c>
      <c r="D12" s="120">
        <v>19.033000000000001</v>
      </c>
      <c r="E12" s="120">
        <v>19.033000000000001</v>
      </c>
      <c r="F12" s="120">
        <v>19.033000000000001</v>
      </c>
      <c r="G12" s="120">
        <v>17.533000000000001</v>
      </c>
      <c r="H12" s="214"/>
      <c r="I12" s="214"/>
      <c r="J12" s="214"/>
      <c r="K12" s="214"/>
      <c r="L12" s="214"/>
      <c r="M12" s="214"/>
      <c r="N12" s="214"/>
      <c r="O12" s="214"/>
      <c r="P12" s="214"/>
      <c r="Q12" s="214"/>
    </row>
    <row r="13" spans="1:19" outlineLevel="3" x14ac:dyDescent="0.2">
      <c r="A13" s="142" t="s">
        <v>348</v>
      </c>
      <c r="B13" s="120">
        <v>3.4775700000000001</v>
      </c>
      <c r="C13" s="120">
        <v>6.9027900000000004</v>
      </c>
      <c r="D13" s="120">
        <v>19.159217458000001</v>
      </c>
      <c r="E13" s="120">
        <v>37.771855741800003</v>
      </c>
      <c r="F13" s="120">
        <v>55.628160976399997</v>
      </c>
      <c r="G13" s="120">
        <v>64.198145734400001</v>
      </c>
      <c r="H13" s="214"/>
      <c r="I13" s="214"/>
      <c r="J13" s="214"/>
      <c r="K13" s="214"/>
      <c r="L13" s="214"/>
      <c r="M13" s="214"/>
      <c r="N13" s="214"/>
      <c r="O13" s="214"/>
      <c r="P13" s="214"/>
      <c r="Q13" s="214"/>
    </row>
    <row r="14" spans="1:19" outlineLevel="3" x14ac:dyDescent="0.2">
      <c r="A14" s="142" t="s">
        <v>220</v>
      </c>
      <c r="B14" s="120">
        <v>28.5</v>
      </c>
      <c r="C14" s="120">
        <v>36.5</v>
      </c>
      <c r="D14" s="120">
        <v>36.5</v>
      </c>
      <c r="E14" s="120">
        <v>36.5</v>
      </c>
      <c r="F14" s="120">
        <v>36.5</v>
      </c>
      <c r="G14" s="120">
        <v>36.5</v>
      </c>
      <c r="H14" s="214"/>
      <c r="I14" s="214"/>
      <c r="J14" s="214"/>
      <c r="K14" s="214"/>
      <c r="L14" s="214"/>
      <c r="M14" s="214"/>
      <c r="N14" s="214"/>
      <c r="O14" s="214"/>
      <c r="P14" s="214"/>
      <c r="Q14" s="214"/>
    </row>
    <row r="15" spans="1:19" outlineLevel="3" x14ac:dyDescent="0.2">
      <c r="A15" s="142" t="s">
        <v>221</v>
      </c>
      <c r="B15" s="120">
        <v>37.117629999999998</v>
      </c>
      <c r="C15" s="120">
        <v>28.700001</v>
      </c>
      <c r="D15" s="120">
        <v>28.700001</v>
      </c>
      <c r="E15" s="120">
        <v>28.700001</v>
      </c>
      <c r="F15" s="120">
        <v>28.700001</v>
      </c>
      <c r="G15" s="120">
        <v>28.700001</v>
      </c>
      <c r="H15" s="214"/>
      <c r="I15" s="214"/>
      <c r="J15" s="214"/>
      <c r="K15" s="214"/>
      <c r="L15" s="214"/>
      <c r="M15" s="214"/>
      <c r="N15" s="214"/>
      <c r="O15" s="214"/>
      <c r="P15" s="214"/>
      <c r="Q15" s="214"/>
    </row>
    <row r="16" spans="1:19" outlineLevel="3" x14ac:dyDescent="0.2">
      <c r="A16" s="142" t="s">
        <v>222</v>
      </c>
      <c r="B16" s="120">
        <v>51.25</v>
      </c>
      <c r="C16" s="120">
        <v>46.9</v>
      </c>
      <c r="D16" s="120">
        <v>46.9</v>
      </c>
      <c r="E16" s="120">
        <v>46.9</v>
      </c>
      <c r="F16" s="120">
        <v>46.9</v>
      </c>
      <c r="G16" s="120">
        <v>46.9</v>
      </c>
      <c r="H16" s="214"/>
      <c r="I16" s="214"/>
      <c r="J16" s="214"/>
      <c r="K16" s="214"/>
      <c r="L16" s="214"/>
      <c r="M16" s="214"/>
      <c r="N16" s="214"/>
      <c r="O16" s="214"/>
      <c r="P16" s="214"/>
      <c r="Q16" s="214"/>
    </row>
    <row r="17" spans="1:17" outlineLevel="3" x14ac:dyDescent="0.2">
      <c r="A17" s="142" t="s">
        <v>223</v>
      </c>
      <c r="B17" s="120">
        <v>42.789838000000003</v>
      </c>
      <c r="C17" s="120">
        <v>93.438657000000006</v>
      </c>
      <c r="D17" s="120">
        <v>93.438657000000006</v>
      </c>
      <c r="E17" s="120">
        <v>93.438657000000006</v>
      </c>
      <c r="F17" s="120">
        <v>100.278657</v>
      </c>
      <c r="G17" s="120">
        <v>102.07865700000001</v>
      </c>
      <c r="H17" s="214"/>
      <c r="I17" s="214"/>
      <c r="J17" s="214"/>
      <c r="K17" s="214"/>
      <c r="L17" s="214"/>
      <c r="M17" s="214"/>
      <c r="N17" s="214"/>
      <c r="O17" s="214"/>
      <c r="P17" s="214"/>
      <c r="Q17" s="214"/>
    </row>
    <row r="18" spans="1:17" outlineLevel="3" x14ac:dyDescent="0.2">
      <c r="A18" s="142" t="s">
        <v>224</v>
      </c>
      <c r="B18" s="120">
        <v>0</v>
      </c>
      <c r="C18" s="120">
        <v>12.097744</v>
      </c>
      <c r="D18" s="120">
        <v>12.097744</v>
      </c>
      <c r="E18" s="120">
        <v>12.097744</v>
      </c>
      <c r="F18" s="120">
        <v>12.097744</v>
      </c>
      <c r="G18" s="120">
        <v>12.097744</v>
      </c>
      <c r="H18" s="214"/>
      <c r="I18" s="214"/>
      <c r="J18" s="214"/>
      <c r="K18" s="214"/>
      <c r="L18" s="214"/>
      <c r="M18" s="214"/>
      <c r="N18" s="214"/>
      <c r="O18" s="214"/>
      <c r="P18" s="214"/>
      <c r="Q18" s="214"/>
    </row>
    <row r="19" spans="1:17" outlineLevel="3" x14ac:dyDescent="0.2">
      <c r="A19" s="142" t="s">
        <v>349</v>
      </c>
      <c r="B19" s="120">
        <v>0</v>
      </c>
      <c r="C19" s="120">
        <v>12.097744</v>
      </c>
      <c r="D19" s="120">
        <v>12.097744</v>
      </c>
      <c r="E19" s="120">
        <v>12.097744</v>
      </c>
      <c r="F19" s="120">
        <v>12.097744</v>
      </c>
      <c r="G19" s="120">
        <v>12.097744</v>
      </c>
      <c r="H19" s="214"/>
      <c r="I19" s="214"/>
      <c r="J19" s="214"/>
      <c r="K19" s="214"/>
      <c r="L19" s="214"/>
      <c r="M19" s="214"/>
      <c r="N19" s="214"/>
      <c r="O19" s="214"/>
      <c r="P19" s="214"/>
      <c r="Q19" s="214"/>
    </row>
    <row r="20" spans="1:17" outlineLevel="3" x14ac:dyDescent="0.2">
      <c r="A20" s="142" t="s">
        <v>350</v>
      </c>
      <c r="B20" s="120">
        <v>29.257961406869999</v>
      </c>
      <c r="C20" s="120">
        <v>30.282912463799999</v>
      </c>
      <c r="D20" s="120">
        <v>37.421561873549997</v>
      </c>
      <c r="E20" s="120">
        <v>31.401890643400002</v>
      </c>
      <c r="F20" s="120">
        <v>42.233933071199999</v>
      </c>
      <c r="G20" s="120">
        <v>76.061413393699993</v>
      </c>
      <c r="H20" s="214"/>
      <c r="I20" s="214"/>
      <c r="J20" s="214"/>
      <c r="K20" s="214"/>
      <c r="L20" s="214"/>
      <c r="M20" s="214"/>
      <c r="N20" s="214"/>
      <c r="O20" s="214"/>
      <c r="P20" s="214"/>
      <c r="Q20" s="214"/>
    </row>
    <row r="21" spans="1:17" outlineLevel="3" x14ac:dyDescent="0.2">
      <c r="A21" s="142" t="s">
        <v>324</v>
      </c>
      <c r="B21" s="120">
        <v>0</v>
      </c>
      <c r="C21" s="120">
        <v>12.097744</v>
      </c>
      <c r="D21" s="120">
        <v>12.097744</v>
      </c>
      <c r="E21" s="120">
        <v>12.097744</v>
      </c>
      <c r="F21" s="120">
        <v>12.097744</v>
      </c>
      <c r="G21" s="120">
        <v>12.097744</v>
      </c>
      <c r="H21" s="214"/>
      <c r="I21" s="214"/>
      <c r="J21" s="214"/>
      <c r="K21" s="214"/>
      <c r="L21" s="214"/>
      <c r="M21" s="214"/>
      <c r="N21" s="214"/>
      <c r="O21" s="214"/>
      <c r="P21" s="214"/>
      <c r="Q21" s="214"/>
    </row>
    <row r="22" spans="1:17" outlineLevel="3" x14ac:dyDescent="0.2">
      <c r="A22" s="142" t="s">
        <v>228</v>
      </c>
      <c r="B22" s="120">
        <v>0</v>
      </c>
      <c r="C22" s="120">
        <v>12.097744</v>
      </c>
      <c r="D22" s="120">
        <v>12.097744</v>
      </c>
      <c r="E22" s="120">
        <v>12.097744</v>
      </c>
      <c r="F22" s="120">
        <v>12.097744</v>
      </c>
      <c r="G22" s="120">
        <v>12.097744</v>
      </c>
      <c r="H22" s="214"/>
      <c r="I22" s="214"/>
      <c r="J22" s="214"/>
      <c r="K22" s="214"/>
      <c r="L22" s="214"/>
      <c r="M22" s="214"/>
      <c r="N22" s="214"/>
      <c r="O22" s="214"/>
      <c r="P22" s="214"/>
      <c r="Q22" s="214"/>
    </row>
    <row r="23" spans="1:17" outlineLevel="3" x14ac:dyDescent="0.2">
      <c r="A23" s="142" t="s">
        <v>351</v>
      </c>
      <c r="B23" s="120">
        <v>64.353439528590002</v>
      </c>
      <c r="C23" s="120">
        <v>71.605224814419998</v>
      </c>
      <c r="D23" s="120">
        <v>19.184152653999998</v>
      </c>
      <c r="E23" s="120">
        <v>47.236592873600003</v>
      </c>
      <c r="F23" s="120">
        <v>102.290142528</v>
      </c>
      <c r="G23" s="120">
        <v>91.759462257400003</v>
      </c>
      <c r="H23" s="214"/>
      <c r="I23" s="214"/>
      <c r="J23" s="214"/>
      <c r="K23" s="214"/>
      <c r="L23" s="214"/>
      <c r="M23" s="214"/>
      <c r="N23" s="214"/>
      <c r="O23" s="214"/>
      <c r="P23" s="214"/>
      <c r="Q23" s="214"/>
    </row>
    <row r="24" spans="1:17" outlineLevel="3" x14ac:dyDescent="0.2">
      <c r="A24" s="142" t="s">
        <v>230</v>
      </c>
      <c r="B24" s="120">
        <v>0</v>
      </c>
      <c r="C24" s="120">
        <v>12.097744</v>
      </c>
      <c r="D24" s="120">
        <v>12.097744</v>
      </c>
      <c r="E24" s="120">
        <v>12.097744</v>
      </c>
      <c r="F24" s="120">
        <v>12.097744</v>
      </c>
      <c r="G24" s="120">
        <v>12.097744</v>
      </c>
      <c r="H24" s="214"/>
      <c r="I24" s="214"/>
      <c r="J24" s="214"/>
      <c r="K24" s="214"/>
      <c r="L24" s="214"/>
      <c r="M24" s="214"/>
      <c r="N24" s="214"/>
      <c r="O24" s="214"/>
      <c r="P24" s="214"/>
      <c r="Q24" s="214"/>
    </row>
    <row r="25" spans="1:17" outlineLevel="3" x14ac:dyDescent="0.2">
      <c r="A25" s="142" t="s">
        <v>231</v>
      </c>
      <c r="B25" s="120">
        <v>0</v>
      </c>
      <c r="C25" s="120">
        <v>12.097744</v>
      </c>
      <c r="D25" s="120">
        <v>12.097744</v>
      </c>
      <c r="E25" s="120">
        <v>12.097744</v>
      </c>
      <c r="F25" s="120">
        <v>12.097744</v>
      </c>
      <c r="G25" s="120">
        <v>12.097744</v>
      </c>
      <c r="H25" s="214"/>
      <c r="I25" s="214"/>
      <c r="J25" s="214"/>
      <c r="K25" s="214"/>
      <c r="L25" s="214"/>
      <c r="M25" s="214"/>
      <c r="N25" s="214"/>
      <c r="O25" s="214"/>
      <c r="P25" s="214"/>
      <c r="Q25" s="214"/>
    </row>
    <row r="26" spans="1:17" outlineLevel="3" x14ac:dyDescent="0.2">
      <c r="A26" s="142" t="s">
        <v>232</v>
      </c>
      <c r="B26" s="120">
        <v>0</v>
      </c>
      <c r="C26" s="120">
        <v>12.097744</v>
      </c>
      <c r="D26" s="120">
        <v>12.097744</v>
      </c>
      <c r="E26" s="120">
        <v>12.097744</v>
      </c>
      <c r="F26" s="120">
        <v>12.097744</v>
      </c>
      <c r="G26" s="120">
        <v>12.097744</v>
      </c>
      <c r="H26" s="214"/>
      <c r="I26" s="214"/>
      <c r="J26" s="214"/>
      <c r="K26" s="214"/>
      <c r="L26" s="214"/>
      <c r="M26" s="214"/>
      <c r="N26" s="214"/>
      <c r="O26" s="214"/>
      <c r="P26" s="214"/>
      <c r="Q26" s="214"/>
    </row>
    <row r="27" spans="1:17" outlineLevel="3" x14ac:dyDescent="0.2">
      <c r="A27" s="142" t="s">
        <v>233</v>
      </c>
      <c r="B27" s="120">
        <v>0</v>
      </c>
      <c r="C27" s="120">
        <v>12.097744</v>
      </c>
      <c r="D27" s="120">
        <v>12.097744</v>
      </c>
      <c r="E27" s="120">
        <v>12.097744</v>
      </c>
      <c r="F27" s="120">
        <v>12.097744</v>
      </c>
      <c r="G27" s="120">
        <v>12.097744</v>
      </c>
      <c r="H27" s="214"/>
      <c r="I27" s="214"/>
      <c r="J27" s="214"/>
      <c r="K27" s="214"/>
      <c r="L27" s="214"/>
      <c r="M27" s="214"/>
      <c r="N27" s="214"/>
      <c r="O27" s="214"/>
      <c r="P27" s="214"/>
      <c r="Q27" s="214"/>
    </row>
    <row r="28" spans="1:17" outlineLevel="3" x14ac:dyDescent="0.2">
      <c r="A28" s="142" t="s">
        <v>234</v>
      </c>
      <c r="B28" s="120">
        <v>0</v>
      </c>
      <c r="C28" s="120">
        <v>12.097744</v>
      </c>
      <c r="D28" s="120">
        <v>12.097744</v>
      </c>
      <c r="E28" s="120">
        <v>12.097744</v>
      </c>
      <c r="F28" s="120">
        <v>12.097744</v>
      </c>
      <c r="G28" s="120">
        <v>12.097744</v>
      </c>
      <c r="H28" s="214"/>
      <c r="I28" s="214"/>
      <c r="J28" s="214"/>
      <c r="K28" s="214"/>
      <c r="L28" s="214"/>
      <c r="M28" s="214"/>
      <c r="N28" s="214"/>
      <c r="O28" s="214"/>
      <c r="P28" s="214"/>
      <c r="Q28" s="214"/>
    </row>
    <row r="29" spans="1:17" outlineLevel="3" x14ac:dyDescent="0.2">
      <c r="A29" s="142" t="s">
        <v>235</v>
      </c>
      <c r="B29" s="120">
        <v>0</v>
      </c>
      <c r="C29" s="120">
        <v>12.097744</v>
      </c>
      <c r="D29" s="120">
        <v>12.097744</v>
      </c>
      <c r="E29" s="120">
        <v>12.097744</v>
      </c>
      <c r="F29" s="120">
        <v>12.097744</v>
      </c>
      <c r="G29" s="120">
        <v>12.097744</v>
      </c>
      <c r="H29" s="214"/>
      <c r="I29" s="214"/>
      <c r="J29" s="214"/>
      <c r="K29" s="214"/>
      <c r="L29" s="214"/>
      <c r="M29" s="214"/>
      <c r="N29" s="214"/>
      <c r="O29" s="214"/>
      <c r="P29" s="214"/>
      <c r="Q29" s="214"/>
    </row>
    <row r="30" spans="1:17" outlineLevel="3" x14ac:dyDescent="0.2">
      <c r="A30" s="142" t="s">
        <v>236</v>
      </c>
      <c r="B30" s="120">
        <v>0</v>
      </c>
      <c r="C30" s="120">
        <v>12.097744</v>
      </c>
      <c r="D30" s="120">
        <v>12.097744</v>
      </c>
      <c r="E30" s="120">
        <v>12.097744</v>
      </c>
      <c r="F30" s="120">
        <v>12.097744</v>
      </c>
      <c r="G30" s="120">
        <v>12.097744</v>
      </c>
      <c r="H30" s="214"/>
      <c r="I30" s="214"/>
      <c r="J30" s="214"/>
      <c r="K30" s="214"/>
      <c r="L30" s="214"/>
      <c r="M30" s="214"/>
      <c r="N30" s="214"/>
      <c r="O30" s="214"/>
      <c r="P30" s="214"/>
      <c r="Q30" s="214"/>
    </row>
    <row r="31" spans="1:17" outlineLevel="3" x14ac:dyDescent="0.2">
      <c r="A31" s="142" t="s">
        <v>237</v>
      </c>
      <c r="B31" s="120">
        <v>0</v>
      </c>
      <c r="C31" s="120">
        <v>12.097744</v>
      </c>
      <c r="D31" s="120">
        <v>12.097744</v>
      </c>
      <c r="E31" s="120">
        <v>12.097744</v>
      </c>
      <c r="F31" s="120">
        <v>12.097744</v>
      </c>
      <c r="G31" s="120">
        <v>12.097744</v>
      </c>
      <c r="H31" s="214"/>
      <c r="I31" s="214"/>
      <c r="J31" s="214"/>
      <c r="K31" s="214"/>
      <c r="L31" s="214"/>
      <c r="M31" s="214"/>
      <c r="N31" s="214"/>
      <c r="O31" s="214"/>
      <c r="P31" s="214"/>
      <c r="Q31" s="214"/>
    </row>
    <row r="32" spans="1:17" outlineLevel="3" x14ac:dyDescent="0.2">
      <c r="A32" s="142" t="s">
        <v>238</v>
      </c>
      <c r="B32" s="120">
        <v>0</v>
      </c>
      <c r="C32" s="120">
        <v>12.097744</v>
      </c>
      <c r="D32" s="120">
        <v>12.097744</v>
      </c>
      <c r="E32" s="120">
        <v>12.097744</v>
      </c>
      <c r="F32" s="120">
        <v>12.097744</v>
      </c>
      <c r="G32" s="120">
        <v>12.097744</v>
      </c>
      <c r="H32" s="214"/>
      <c r="I32" s="214"/>
      <c r="J32" s="214"/>
      <c r="K32" s="214"/>
      <c r="L32" s="214"/>
      <c r="M32" s="214"/>
      <c r="N32" s="214"/>
      <c r="O32" s="214"/>
      <c r="P32" s="214"/>
      <c r="Q32" s="214"/>
    </row>
    <row r="33" spans="1:17" outlineLevel="3" x14ac:dyDescent="0.2">
      <c r="A33" s="142" t="s">
        <v>239</v>
      </c>
      <c r="B33" s="120">
        <v>0</v>
      </c>
      <c r="C33" s="120">
        <v>12.097744</v>
      </c>
      <c r="D33" s="120">
        <v>12.097744</v>
      </c>
      <c r="E33" s="120">
        <v>12.097744</v>
      </c>
      <c r="F33" s="120">
        <v>12.097744</v>
      </c>
      <c r="G33" s="120">
        <v>12.097744</v>
      </c>
      <c r="H33" s="214"/>
      <c r="I33" s="214"/>
      <c r="J33" s="214"/>
      <c r="K33" s="214"/>
      <c r="L33" s="214"/>
      <c r="M33" s="214"/>
      <c r="N33" s="214"/>
      <c r="O33" s="214"/>
      <c r="P33" s="214"/>
      <c r="Q33" s="214"/>
    </row>
    <row r="34" spans="1:17" outlineLevel="3" x14ac:dyDescent="0.2">
      <c r="A34" s="142" t="s">
        <v>240</v>
      </c>
      <c r="B34" s="120">
        <v>0.01</v>
      </c>
      <c r="C34" s="120">
        <v>0.54500000000000004</v>
      </c>
      <c r="D34" s="120">
        <v>6.6407129999999999</v>
      </c>
      <c r="E34" s="120">
        <v>0</v>
      </c>
      <c r="F34" s="120">
        <v>33.438972800999998</v>
      </c>
      <c r="G34" s="120">
        <v>0</v>
      </c>
      <c r="H34" s="214"/>
      <c r="I34" s="214"/>
      <c r="J34" s="214"/>
      <c r="K34" s="214"/>
      <c r="L34" s="214"/>
      <c r="M34" s="214"/>
      <c r="N34" s="214"/>
      <c r="O34" s="214"/>
      <c r="P34" s="214"/>
      <c r="Q34" s="214"/>
    </row>
    <row r="35" spans="1:17" outlineLevel="3" x14ac:dyDescent="0.2">
      <c r="A35" s="142" t="s">
        <v>241</v>
      </c>
      <c r="B35" s="120">
        <v>18.462385000000001</v>
      </c>
      <c r="C35" s="120">
        <v>45.0859284808</v>
      </c>
      <c r="D35" s="120">
        <v>62.88869382435</v>
      </c>
      <c r="E35" s="120">
        <v>79.853823193400004</v>
      </c>
      <c r="F35" s="120">
        <v>61.000111877599998</v>
      </c>
      <c r="G35" s="120">
        <v>81.793044622799997</v>
      </c>
      <c r="H35" s="214"/>
      <c r="I35" s="214"/>
      <c r="J35" s="214"/>
      <c r="K35" s="214"/>
      <c r="L35" s="214"/>
      <c r="M35" s="214"/>
      <c r="N35" s="214"/>
      <c r="O35" s="214"/>
      <c r="P35" s="214"/>
      <c r="Q35" s="214"/>
    </row>
    <row r="36" spans="1:17" outlineLevel="3" x14ac:dyDescent="0.2">
      <c r="A36" s="142" t="s">
        <v>327</v>
      </c>
      <c r="B36" s="120">
        <v>0</v>
      </c>
      <c r="C36" s="120">
        <v>12.097751000000001</v>
      </c>
      <c r="D36" s="120">
        <v>12.097751000000001</v>
      </c>
      <c r="E36" s="120">
        <v>12.097751000000001</v>
      </c>
      <c r="F36" s="120">
        <v>12.097751000000001</v>
      </c>
      <c r="G36" s="120">
        <v>12.097751000000001</v>
      </c>
      <c r="H36" s="214"/>
      <c r="I36" s="214"/>
      <c r="J36" s="214"/>
      <c r="K36" s="214"/>
      <c r="L36" s="214"/>
      <c r="M36" s="214"/>
      <c r="N36" s="214"/>
      <c r="O36" s="214"/>
      <c r="P36" s="214"/>
      <c r="Q36" s="214"/>
    </row>
    <row r="37" spans="1:17" outlineLevel="3" x14ac:dyDescent="0.2">
      <c r="A37" s="142" t="s">
        <v>352</v>
      </c>
      <c r="B37" s="120">
        <v>15.58553728</v>
      </c>
      <c r="C37" s="120">
        <v>0.03</v>
      </c>
      <c r="D37" s="120">
        <v>0.03</v>
      </c>
      <c r="E37" s="120">
        <v>7.03</v>
      </c>
      <c r="F37" s="120">
        <v>18.918331999999999</v>
      </c>
      <c r="G37" s="120">
        <v>41.251356999999999</v>
      </c>
      <c r="H37" s="214"/>
      <c r="I37" s="214"/>
      <c r="J37" s="214"/>
      <c r="K37" s="214"/>
      <c r="L37" s="214"/>
      <c r="M37" s="214"/>
      <c r="N37" s="214"/>
      <c r="O37" s="214"/>
      <c r="P37" s="214"/>
      <c r="Q37" s="214"/>
    </row>
    <row r="38" spans="1:17" outlineLevel="3" x14ac:dyDescent="0.2">
      <c r="A38" s="142" t="s">
        <v>328</v>
      </c>
      <c r="B38" s="120">
        <v>151.56965139879</v>
      </c>
      <c r="C38" s="120">
        <v>51.174533400000001</v>
      </c>
      <c r="D38" s="120">
        <v>39.370320200000002</v>
      </c>
      <c r="E38" s="120">
        <v>46.557594000000002</v>
      </c>
      <c r="F38" s="120">
        <v>57.979410999999999</v>
      </c>
      <c r="G38" s="120">
        <v>54.952418999999999</v>
      </c>
      <c r="H38" s="214"/>
      <c r="I38" s="214"/>
      <c r="J38" s="214"/>
      <c r="K38" s="214"/>
      <c r="L38" s="214"/>
      <c r="M38" s="214"/>
      <c r="N38" s="214"/>
      <c r="O38" s="214"/>
      <c r="P38" s="214"/>
      <c r="Q38" s="214"/>
    </row>
    <row r="39" spans="1:17" outlineLevel="3" x14ac:dyDescent="0.2">
      <c r="A39" s="142" t="s">
        <v>353</v>
      </c>
      <c r="B39" s="120">
        <v>0.21580099999999999</v>
      </c>
      <c r="C39" s="120">
        <v>10.87562790416</v>
      </c>
      <c r="D39" s="120">
        <v>8.97352198956</v>
      </c>
      <c r="E39" s="120">
        <v>0</v>
      </c>
      <c r="F39" s="120">
        <v>11.184692</v>
      </c>
      <c r="G39" s="120">
        <v>0</v>
      </c>
      <c r="H39" s="214"/>
      <c r="I39" s="214"/>
      <c r="J39" s="214"/>
      <c r="K39" s="214"/>
      <c r="L39" s="214"/>
      <c r="M39" s="214"/>
      <c r="N39" s="214"/>
      <c r="O39" s="214"/>
      <c r="P39" s="214"/>
      <c r="Q39" s="214"/>
    </row>
    <row r="40" spans="1:17" outlineLevel="3" x14ac:dyDescent="0.2">
      <c r="A40" s="142" t="s">
        <v>246</v>
      </c>
      <c r="B40" s="120">
        <v>24.1</v>
      </c>
      <c r="C40" s="120">
        <v>7.8000999999999996</v>
      </c>
      <c r="D40" s="120">
        <v>5.8000999999999996</v>
      </c>
      <c r="E40" s="120">
        <v>39.665255999999999</v>
      </c>
      <c r="F40" s="120">
        <v>46.880406999999998</v>
      </c>
      <c r="G40" s="120">
        <v>41.080407000000001</v>
      </c>
      <c r="H40" s="214"/>
      <c r="I40" s="214"/>
      <c r="J40" s="214"/>
      <c r="K40" s="214"/>
      <c r="L40" s="214"/>
      <c r="M40" s="214"/>
      <c r="N40" s="214"/>
      <c r="O40" s="214"/>
      <c r="P40" s="214"/>
      <c r="Q40" s="214"/>
    </row>
    <row r="41" spans="1:17" outlineLevel="3" x14ac:dyDescent="0.2">
      <c r="A41" s="142" t="s">
        <v>247</v>
      </c>
      <c r="B41" s="120">
        <v>44.739790999999997</v>
      </c>
      <c r="C41" s="120">
        <v>19.728459999999998</v>
      </c>
      <c r="D41" s="120">
        <v>17.873328999999998</v>
      </c>
      <c r="E41" s="120">
        <v>23.602312000000001</v>
      </c>
      <c r="F41" s="120">
        <v>17.245816000000001</v>
      </c>
      <c r="G41" s="120">
        <v>20.389377</v>
      </c>
      <c r="H41" s="214"/>
      <c r="I41" s="214"/>
      <c r="J41" s="214"/>
      <c r="K41" s="214"/>
      <c r="L41" s="214"/>
      <c r="M41" s="214"/>
      <c r="N41" s="214"/>
      <c r="O41" s="214"/>
      <c r="P41" s="214"/>
      <c r="Q41" s="214"/>
    </row>
    <row r="42" spans="1:17" outlineLevel="3" x14ac:dyDescent="0.2">
      <c r="A42" s="142" t="s">
        <v>248</v>
      </c>
      <c r="B42" s="120">
        <v>27.416198000000001</v>
      </c>
      <c r="C42" s="120">
        <v>18.899999999999999</v>
      </c>
      <c r="D42" s="120">
        <v>17.5</v>
      </c>
      <c r="E42" s="120">
        <v>17.5</v>
      </c>
      <c r="F42" s="120">
        <v>17.5</v>
      </c>
      <c r="G42" s="120">
        <v>17.5</v>
      </c>
      <c r="H42" s="214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1:17" outlineLevel="3" x14ac:dyDescent="0.2">
      <c r="A43" s="142" t="s">
        <v>354</v>
      </c>
      <c r="B43" s="120">
        <v>0.19656699999999999</v>
      </c>
      <c r="C43" s="120">
        <v>0</v>
      </c>
      <c r="D43" s="120">
        <v>24.18031366728</v>
      </c>
      <c r="E43" s="120">
        <v>0</v>
      </c>
      <c r="F43" s="120">
        <v>31.776369563999999</v>
      </c>
      <c r="G43" s="120">
        <v>7.2977179999999997</v>
      </c>
      <c r="H43" s="214"/>
      <c r="I43" s="214"/>
      <c r="J43" s="214"/>
      <c r="K43" s="214"/>
      <c r="L43" s="214"/>
      <c r="M43" s="214"/>
      <c r="N43" s="214"/>
      <c r="O43" s="214"/>
      <c r="P43" s="214"/>
      <c r="Q43" s="214"/>
    </row>
    <row r="44" spans="1:17" outlineLevel="3" x14ac:dyDescent="0.2">
      <c r="A44" s="142" t="s">
        <v>355</v>
      </c>
      <c r="B44" s="120">
        <v>36.874398999999997</v>
      </c>
      <c r="C44" s="120">
        <v>19.399999999999999</v>
      </c>
      <c r="D44" s="120">
        <v>19.399999999999999</v>
      </c>
      <c r="E44" s="120">
        <v>18</v>
      </c>
      <c r="F44" s="120">
        <v>18</v>
      </c>
      <c r="G44" s="120">
        <v>18</v>
      </c>
      <c r="H44" s="214"/>
      <c r="I44" s="214"/>
      <c r="J44" s="214"/>
      <c r="K44" s="214"/>
      <c r="L44" s="214"/>
      <c r="M44" s="214"/>
      <c r="N44" s="214"/>
      <c r="O44" s="214"/>
      <c r="P44" s="214"/>
      <c r="Q44" s="214"/>
    </row>
    <row r="45" spans="1:17" outlineLevel="2" x14ac:dyDescent="0.2">
      <c r="A45" s="250" t="s">
        <v>251</v>
      </c>
      <c r="B45" s="196">
        <f>SUM(B$46:B$46)</f>
        <v>2.5127979276199999</v>
      </c>
      <c r="C45" s="196">
        <f>SUM(C$46:C$46)</f>
        <v>2.3805454051399999</v>
      </c>
      <c r="D45" s="196">
        <f>SUM(D$46:D$46)</f>
        <v>2.2482928826599999</v>
      </c>
      <c r="E45" s="196">
        <f>SUM(E$46:E$46)</f>
        <v>2.11604036018</v>
      </c>
      <c r="F45" s="196">
        <f>SUM(F$46:F$46)</f>
        <v>1.9837878377</v>
      </c>
      <c r="G45" s="196">
        <v>1.91766157646</v>
      </c>
      <c r="H45" s="214"/>
      <c r="I45" s="214"/>
      <c r="J45" s="214"/>
      <c r="K45" s="214"/>
      <c r="L45" s="214"/>
      <c r="M45" s="214"/>
      <c r="N45" s="214"/>
      <c r="O45" s="214"/>
      <c r="P45" s="214"/>
      <c r="Q45" s="214"/>
    </row>
    <row r="46" spans="1:17" outlineLevel="3" x14ac:dyDescent="0.2">
      <c r="A46" s="142" t="s">
        <v>329</v>
      </c>
      <c r="B46" s="120">
        <v>2.5127979276199999</v>
      </c>
      <c r="C46" s="120">
        <v>2.3805454051399999</v>
      </c>
      <c r="D46" s="120">
        <v>2.2482928826599999</v>
      </c>
      <c r="E46" s="120">
        <v>2.11604036018</v>
      </c>
      <c r="F46" s="120">
        <v>1.9837878377</v>
      </c>
      <c r="G46" s="120">
        <v>1.91766157646</v>
      </c>
      <c r="H46" s="214"/>
      <c r="I46" s="214"/>
      <c r="J46" s="214"/>
      <c r="K46" s="214"/>
      <c r="L46" s="214"/>
      <c r="M46" s="214"/>
      <c r="N46" s="214"/>
      <c r="O46" s="214"/>
      <c r="P46" s="214"/>
      <c r="Q46" s="214"/>
    </row>
    <row r="47" spans="1:17" ht="15" outlineLevel="1" x14ac:dyDescent="0.25">
      <c r="A47" s="198" t="s">
        <v>253</v>
      </c>
      <c r="B47" s="83">
        <f t="shared" ref="B47:G47" si="2">B$48+B$56+B$64+B$69+B$79</f>
        <v>980.18772168670989</v>
      </c>
      <c r="C47" s="83">
        <f t="shared" si="2"/>
        <v>1080.3104444488399</v>
      </c>
      <c r="D47" s="83">
        <f t="shared" si="2"/>
        <v>1099.2009037613502</v>
      </c>
      <c r="E47" s="83">
        <f t="shared" si="2"/>
        <v>931.87402666849005</v>
      </c>
      <c r="F47" s="83">
        <f t="shared" si="2"/>
        <v>1258.5216249367199</v>
      </c>
      <c r="G47" s="83">
        <f t="shared" si="2"/>
        <v>1223.66589285135</v>
      </c>
      <c r="H47" s="214"/>
      <c r="I47" s="214"/>
      <c r="J47" s="214"/>
      <c r="K47" s="214"/>
      <c r="L47" s="214"/>
      <c r="M47" s="214"/>
      <c r="N47" s="214"/>
      <c r="O47" s="214"/>
      <c r="P47" s="214"/>
      <c r="Q47" s="214"/>
    </row>
    <row r="48" spans="1:17" outlineLevel="2" x14ac:dyDescent="0.2">
      <c r="A48" s="250" t="s">
        <v>254</v>
      </c>
      <c r="B48" s="196">
        <f>SUM(B$49:B$55)</f>
        <v>371.84654266877993</v>
      </c>
      <c r="C48" s="196">
        <f>SUM(C$49:C$55)</f>
        <v>407.46798554705998</v>
      </c>
      <c r="D48" s="196">
        <f>SUM(D$49:D$55)</f>
        <v>370.82150240570002</v>
      </c>
      <c r="E48" s="196">
        <f>SUM(E$49:E$55)</f>
        <v>292.19705520395001</v>
      </c>
      <c r="F48" s="196">
        <f>SUM(F$49:F$55)</f>
        <v>443.31220499020998</v>
      </c>
      <c r="G48" s="196">
        <v>422.18549273073</v>
      </c>
      <c r="H48" s="214"/>
      <c r="I48" s="214"/>
      <c r="J48" s="214"/>
      <c r="K48" s="214"/>
      <c r="L48" s="214"/>
      <c r="M48" s="214"/>
      <c r="N48" s="214"/>
      <c r="O48" s="214"/>
      <c r="P48" s="214"/>
      <c r="Q48" s="214"/>
    </row>
    <row r="49" spans="1:17" outlineLevel="3" x14ac:dyDescent="0.2">
      <c r="A49" s="142" t="s">
        <v>98</v>
      </c>
      <c r="B49" s="120">
        <v>0</v>
      </c>
      <c r="C49" s="120">
        <v>0</v>
      </c>
      <c r="D49" s="120">
        <v>0</v>
      </c>
      <c r="E49" s="120">
        <v>0</v>
      </c>
      <c r="F49" s="120">
        <v>0</v>
      </c>
      <c r="G49" s="120">
        <v>3.2301799999999999E-2</v>
      </c>
      <c r="H49" s="214"/>
      <c r="I49" s="214"/>
      <c r="J49" s="214"/>
      <c r="K49" s="214"/>
      <c r="L49" s="214"/>
      <c r="M49" s="214"/>
      <c r="N49" s="214"/>
      <c r="O49" s="214"/>
      <c r="P49" s="214"/>
      <c r="Q49" s="214"/>
    </row>
    <row r="50" spans="1:17" outlineLevel="3" x14ac:dyDescent="0.2">
      <c r="A50" s="142" t="s">
        <v>255</v>
      </c>
      <c r="B50" s="120">
        <v>62.813954840000001</v>
      </c>
      <c r="C50" s="120">
        <v>94.122141439999993</v>
      </c>
      <c r="D50" s="120">
        <v>104.97379678</v>
      </c>
      <c r="E50" s="120">
        <v>87.456819999999993</v>
      </c>
      <c r="F50" s="120">
        <v>132.357876</v>
      </c>
      <c r="G50" s="120">
        <v>123.069858</v>
      </c>
      <c r="H50" s="214"/>
      <c r="I50" s="214"/>
      <c r="J50" s="214"/>
      <c r="K50" s="214"/>
      <c r="L50" s="214"/>
      <c r="M50" s="214"/>
      <c r="N50" s="214"/>
      <c r="O50" s="214"/>
      <c r="P50" s="214"/>
      <c r="Q50" s="214"/>
    </row>
    <row r="51" spans="1:17" outlineLevel="3" x14ac:dyDescent="0.2">
      <c r="A51" s="142" t="s">
        <v>256</v>
      </c>
      <c r="B51" s="120">
        <v>16.072308697010001</v>
      </c>
      <c r="C51" s="120">
        <v>18.002008912369998</v>
      </c>
      <c r="D51" s="120">
        <v>15.99855313998</v>
      </c>
      <c r="E51" s="120">
        <v>11.9812827548</v>
      </c>
      <c r="F51" s="120">
        <v>13.69347224048</v>
      </c>
      <c r="G51" s="120">
        <v>11.44732331769</v>
      </c>
      <c r="H51" s="214"/>
      <c r="I51" s="214"/>
      <c r="J51" s="214"/>
      <c r="K51" s="214"/>
      <c r="L51" s="214"/>
      <c r="M51" s="214"/>
      <c r="N51" s="214"/>
      <c r="O51" s="214"/>
      <c r="P51" s="214"/>
      <c r="Q51" s="214"/>
    </row>
    <row r="52" spans="1:17" outlineLevel="3" x14ac:dyDescent="0.2">
      <c r="A52" s="142" t="s">
        <v>257</v>
      </c>
      <c r="B52" s="120">
        <v>14.522377756999999</v>
      </c>
      <c r="C52" s="120">
        <v>19.35682668782</v>
      </c>
      <c r="D52" s="120">
        <v>18.849402313100001</v>
      </c>
      <c r="E52" s="120">
        <v>18.590715185450001</v>
      </c>
      <c r="F52" s="120">
        <v>26.985065628059999</v>
      </c>
      <c r="G52" s="120">
        <v>24.919405671020002</v>
      </c>
      <c r="H52" s="214"/>
      <c r="I52" s="214"/>
      <c r="J52" s="214"/>
      <c r="K52" s="214"/>
      <c r="L52" s="214"/>
      <c r="M52" s="214"/>
      <c r="N52" s="214"/>
      <c r="O52" s="214"/>
      <c r="P52" s="214"/>
      <c r="Q52" s="214"/>
    </row>
    <row r="53" spans="1:17" outlineLevel="3" x14ac:dyDescent="0.2">
      <c r="A53" s="142" t="s">
        <v>258</v>
      </c>
      <c r="B53" s="120">
        <v>137.4604736945</v>
      </c>
      <c r="C53" s="120">
        <v>137.87248958478</v>
      </c>
      <c r="D53" s="120">
        <v>135.05662434153999</v>
      </c>
      <c r="E53" s="120">
        <v>116.13319515038</v>
      </c>
      <c r="F53" s="120">
        <v>149.66078664104</v>
      </c>
      <c r="G53" s="120">
        <v>153.93237390601999</v>
      </c>
      <c r="H53" s="214"/>
      <c r="I53" s="214"/>
      <c r="J53" s="214"/>
      <c r="K53" s="214"/>
      <c r="L53" s="214"/>
      <c r="M53" s="214"/>
      <c r="N53" s="214"/>
      <c r="O53" s="214"/>
      <c r="P53" s="214"/>
      <c r="Q53" s="214"/>
    </row>
    <row r="54" spans="1:17" outlineLevel="3" x14ac:dyDescent="0.2">
      <c r="A54" s="142" t="s">
        <v>259</v>
      </c>
      <c r="B54" s="120">
        <v>140.90985268125999</v>
      </c>
      <c r="C54" s="120">
        <v>137.94721835202</v>
      </c>
      <c r="D54" s="120">
        <v>95.545237728559997</v>
      </c>
      <c r="E54" s="120">
        <v>57.493439262499997</v>
      </c>
      <c r="F54" s="120">
        <v>119.56959310429001</v>
      </c>
      <c r="G54" s="120">
        <v>107.63441005772999</v>
      </c>
      <c r="H54" s="214"/>
      <c r="I54" s="214"/>
      <c r="J54" s="214"/>
      <c r="K54" s="214"/>
      <c r="L54" s="214"/>
      <c r="M54" s="214"/>
      <c r="N54" s="214"/>
      <c r="O54" s="214"/>
      <c r="P54" s="214"/>
      <c r="Q54" s="214"/>
    </row>
    <row r="55" spans="1:17" outlineLevel="3" x14ac:dyDescent="0.2">
      <c r="A55" s="142" t="s">
        <v>260</v>
      </c>
      <c r="B55" s="120">
        <v>6.7574999009999998E-2</v>
      </c>
      <c r="C55" s="120">
        <v>0.16730057006999999</v>
      </c>
      <c r="D55" s="120">
        <v>0.39788810252000001</v>
      </c>
      <c r="E55" s="120">
        <v>0.54160285082000004</v>
      </c>
      <c r="F55" s="120">
        <v>1.0454113763399999</v>
      </c>
      <c r="G55" s="120">
        <v>1.14981997827</v>
      </c>
      <c r="H55" s="214"/>
      <c r="I55" s="214"/>
      <c r="J55" s="214"/>
      <c r="K55" s="214"/>
      <c r="L55" s="214"/>
      <c r="M55" s="214"/>
      <c r="N55" s="214"/>
      <c r="O55" s="214"/>
      <c r="P55" s="214"/>
      <c r="Q55" s="214"/>
    </row>
    <row r="56" spans="1:17" outlineLevel="2" x14ac:dyDescent="0.2">
      <c r="A56" s="250" t="s">
        <v>301</v>
      </c>
      <c r="B56" s="196">
        <f>SUM(B$57:B$63)</f>
        <v>45.647504163770002</v>
      </c>
      <c r="C56" s="196">
        <f>SUM(C$57:C$63)</f>
        <v>49.296237410669995</v>
      </c>
      <c r="D56" s="196">
        <f>SUM(D$57:D$63)</f>
        <v>47.931220623000002</v>
      </c>
      <c r="E56" s="196">
        <f>SUM(E$57:E$63)</f>
        <v>38.587261669610001</v>
      </c>
      <c r="F56" s="196">
        <f>SUM(F$57:F$63)</f>
        <v>43.896592746549999</v>
      </c>
      <c r="G56" s="196">
        <v>40.757109431289997</v>
      </c>
      <c r="H56" s="214"/>
      <c r="I56" s="214"/>
      <c r="J56" s="214"/>
      <c r="K56" s="214"/>
      <c r="L56" s="214"/>
      <c r="M56" s="214"/>
      <c r="N56" s="214"/>
      <c r="O56" s="214"/>
      <c r="P56" s="214"/>
      <c r="Q56" s="214"/>
    </row>
    <row r="57" spans="1:17" outlineLevel="3" x14ac:dyDescent="0.2">
      <c r="A57" s="142" t="s">
        <v>356</v>
      </c>
      <c r="B57" s="120">
        <v>8.0323875999999998</v>
      </c>
      <c r="C57" s="120">
        <v>8.9030299999999993</v>
      </c>
      <c r="D57" s="120">
        <v>8.1307875999999997</v>
      </c>
      <c r="E57" s="120">
        <v>3.6202200000000002</v>
      </c>
      <c r="F57" s="120">
        <v>0</v>
      </c>
      <c r="G57" s="120">
        <v>0</v>
      </c>
      <c r="H57" s="214"/>
      <c r="I57" s="214"/>
      <c r="J57" s="214"/>
      <c r="K57" s="214"/>
      <c r="L57" s="214"/>
      <c r="M57" s="214"/>
      <c r="N57" s="214"/>
      <c r="O57" s="214"/>
      <c r="P57" s="214"/>
      <c r="Q57" s="214"/>
    </row>
    <row r="58" spans="1:17" outlineLevel="3" x14ac:dyDescent="0.2">
      <c r="A58" s="142" t="s">
        <v>262</v>
      </c>
      <c r="B58" s="120">
        <v>5.9832793529500004</v>
      </c>
      <c r="C58" s="120">
        <v>7.4875390536599999</v>
      </c>
      <c r="D58" s="120">
        <v>7.1863010601399999</v>
      </c>
      <c r="E58" s="120">
        <v>6.4320433100400001</v>
      </c>
      <c r="F58" s="120">
        <v>8.9906458514699992</v>
      </c>
      <c r="G58" s="120">
        <v>8.4405480064400003</v>
      </c>
      <c r="H58" s="214"/>
      <c r="I58" s="214"/>
      <c r="J58" s="214"/>
      <c r="K58" s="214"/>
      <c r="L58" s="214"/>
      <c r="M58" s="214"/>
      <c r="N58" s="214"/>
      <c r="O58" s="214"/>
      <c r="P58" s="214"/>
      <c r="Q58" s="214"/>
    </row>
    <row r="59" spans="1:17" outlineLevel="3" x14ac:dyDescent="0.2">
      <c r="A59" s="142" t="s">
        <v>263</v>
      </c>
      <c r="B59" s="120">
        <v>0</v>
      </c>
      <c r="C59" s="120">
        <v>0</v>
      </c>
      <c r="D59" s="120">
        <v>0</v>
      </c>
      <c r="E59" s="120">
        <v>0.15374539101000001</v>
      </c>
      <c r="F59" s="120">
        <v>0.40721180357999998</v>
      </c>
      <c r="G59" s="120">
        <v>0.45543619950999997</v>
      </c>
      <c r="H59" s="214"/>
      <c r="I59" s="214"/>
      <c r="J59" s="214"/>
      <c r="K59" s="214"/>
      <c r="L59" s="214"/>
      <c r="M59" s="214"/>
      <c r="N59" s="214"/>
      <c r="O59" s="214"/>
      <c r="P59" s="214"/>
      <c r="Q59" s="214"/>
    </row>
    <row r="60" spans="1:17" outlineLevel="3" x14ac:dyDescent="0.2">
      <c r="A60" s="142" t="s">
        <v>264</v>
      </c>
      <c r="B60" s="120">
        <v>16.473740657730001</v>
      </c>
      <c r="C60" s="120">
        <v>17.004691528479999</v>
      </c>
      <c r="D60" s="120">
        <v>16.775096997630001</v>
      </c>
      <c r="E60" s="120">
        <v>14.350423071130001</v>
      </c>
      <c r="F60" s="120">
        <v>17.13033209916</v>
      </c>
      <c r="G60" s="120">
        <v>16.46492060812</v>
      </c>
      <c r="H60" s="214"/>
      <c r="I60" s="214"/>
      <c r="J60" s="214"/>
      <c r="K60" s="214"/>
      <c r="L60" s="214"/>
      <c r="M60" s="214"/>
      <c r="N60" s="214"/>
      <c r="O60" s="214"/>
      <c r="P60" s="214"/>
      <c r="Q60" s="214"/>
    </row>
    <row r="61" spans="1:17" outlineLevel="3" x14ac:dyDescent="0.2">
      <c r="A61" s="142" t="s">
        <v>265</v>
      </c>
      <c r="B61" s="120">
        <v>0.20657140273999999</v>
      </c>
      <c r="C61" s="120">
        <v>0.17323603973999999</v>
      </c>
      <c r="D61" s="120">
        <v>0.13144382978999999</v>
      </c>
      <c r="E61" s="120">
        <v>7.8694291629999996E-2</v>
      </c>
      <c r="F61" s="120">
        <v>5.364996859E-2</v>
      </c>
      <c r="G61" s="120">
        <v>5.1565986500000001E-2</v>
      </c>
      <c r="H61" s="214"/>
      <c r="I61" s="214"/>
      <c r="J61" s="214"/>
      <c r="K61" s="214"/>
      <c r="L61" s="214"/>
      <c r="M61" s="214"/>
      <c r="N61" s="214"/>
      <c r="O61" s="214"/>
      <c r="P61" s="214"/>
      <c r="Q61" s="214"/>
    </row>
    <row r="62" spans="1:17" outlineLevel="3" x14ac:dyDescent="0.2">
      <c r="A62" s="142" t="s">
        <v>266</v>
      </c>
      <c r="B62" s="120">
        <v>0</v>
      </c>
      <c r="C62" s="120">
        <v>0</v>
      </c>
      <c r="D62" s="120">
        <v>0</v>
      </c>
      <c r="E62" s="120">
        <v>0.58780514750000001</v>
      </c>
      <c r="F62" s="120">
        <v>0.78617442469999999</v>
      </c>
      <c r="G62" s="120">
        <v>0.75386081224000001</v>
      </c>
      <c r="H62" s="214"/>
      <c r="I62" s="214"/>
      <c r="J62" s="214"/>
      <c r="K62" s="214"/>
      <c r="L62" s="214"/>
      <c r="M62" s="214"/>
      <c r="N62" s="214"/>
      <c r="O62" s="214"/>
      <c r="P62" s="214"/>
      <c r="Q62" s="214"/>
    </row>
    <row r="63" spans="1:17" outlineLevel="3" x14ac:dyDescent="0.2">
      <c r="A63" s="142" t="s">
        <v>267</v>
      </c>
      <c r="B63" s="120">
        <v>14.951525150349999</v>
      </c>
      <c r="C63" s="120">
        <v>15.727740788789999</v>
      </c>
      <c r="D63" s="120">
        <v>15.70759113544</v>
      </c>
      <c r="E63" s="120">
        <v>13.3643304583</v>
      </c>
      <c r="F63" s="120">
        <v>16.52857859905</v>
      </c>
      <c r="G63" s="120">
        <v>14.590777818479999</v>
      </c>
      <c r="H63" s="214"/>
      <c r="I63" s="214"/>
      <c r="J63" s="214"/>
      <c r="K63" s="214"/>
      <c r="L63" s="214"/>
      <c r="M63" s="214"/>
      <c r="N63" s="214"/>
      <c r="O63" s="214"/>
      <c r="P63" s="214"/>
      <c r="Q63" s="214"/>
    </row>
    <row r="64" spans="1:17" outlineLevel="2" x14ac:dyDescent="0.2">
      <c r="A64" s="250" t="s">
        <v>268</v>
      </c>
      <c r="B64" s="196">
        <f>SUM(B$65:B$68)</f>
        <v>1.453225E-3</v>
      </c>
      <c r="C64" s="196">
        <f>SUM(C$65:C$68)</f>
        <v>1.71259423E-3</v>
      </c>
      <c r="D64" s="196">
        <f>SUM(D$65:D$68)</f>
        <v>11.079828836580001</v>
      </c>
      <c r="E64" s="196">
        <f>SUM(E$65:E$68)</f>
        <v>33.342212997930005</v>
      </c>
      <c r="F64" s="196">
        <f>SUM(F$65:F$68)</f>
        <v>61.086282690360008</v>
      </c>
      <c r="G64" s="196">
        <v>47.025323304529998</v>
      </c>
      <c r="H64" s="214"/>
      <c r="I64" s="214"/>
      <c r="J64" s="214"/>
      <c r="K64" s="214"/>
      <c r="L64" s="214"/>
      <c r="M64" s="214"/>
      <c r="N64" s="214"/>
      <c r="O64" s="214"/>
      <c r="P64" s="214"/>
      <c r="Q64" s="214"/>
    </row>
    <row r="65" spans="1:17" outlineLevel="3" x14ac:dyDescent="0.2">
      <c r="A65" s="142" t="s">
        <v>60</v>
      </c>
      <c r="B65" s="120">
        <v>0</v>
      </c>
      <c r="C65" s="120">
        <v>0</v>
      </c>
      <c r="D65" s="120">
        <v>0</v>
      </c>
      <c r="E65" s="120">
        <v>6.6055000000000001</v>
      </c>
      <c r="F65" s="120">
        <v>17.369800000000001</v>
      </c>
      <c r="G65" s="120">
        <v>16.1509</v>
      </c>
      <c r="H65" s="214"/>
      <c r="I65" s="214"/>
      <c r="J65" s="214"/>
      <c r="K65" s="214"/>
      <c r="L65" s="214"/>
      <c r="M65" s="214"/>
      <c r="N65" s="214"/>
      <c r="O65" s="214"/>
      <c r="P65" s="214"/>
      <c r="Q65" s="214"/>
    </row>
    <row r="66" spans="1:17" outlineLevel="3" x14ac:dyDescent="0.2">
      <c r="A66" s="142" t="s">
        <v>179</v>
      </c>
      <c r="B66" s="120">
        <v>1.453225E-3</v>
      </c>
      <c r="C66" s="120">
        <v>1.71259423E-3</v>
      </c>
      <c r="D66" s="120">
        <v>1.6215184999999999E-3</v>
      </c>
      <c r="E66" s="120">
        <v>1.3509357200000001E-3</v>
      </c>
      <c r="F66" s="120">
        <v>1.77620796E-3</v>
      </c>
      <c r="G66" s="120">
        <v>1.6515651899999999E-3</v>
      </c>
      <c r="H66" s="214"/>
      <c r="I66" s="214"/>
      <c r="J66" s="214"/>
      <c r="K66" s="214"/>
      <c r="L66" s="214"/>
      <c r="M66" s="214"/>
      <c r="N66" s="214"/>
      <c r="O66" s="214"/>
      <c r="P66" s="214"/>
      <c r="Q66" s="214"/>
    </row>
    <row r="67" spans="1:17" outlineLevel="3" x14ac:dyDescent="0.2">
      <c r="A67" s="142" t="s">
        <v>164</v>
      </c>
      <c r="B67" s="120">
        <v>0</v>
      </c>
      <c r="C67" s="120">
        <v>0</v>
      </c>
      <c r="D67" s="120">
        <v>0</v>
      </c>
      <c r="E67" s="120">
        <v>4.3171068115700004</v>
      </c>
      <c r="F67" s="120">
        <v>6.5858728443199999</v>
      </c>
      <c r="G67" s="120">
        <v>6.3743719917600004</v>
      </c>
      <c r="H67" s="214"/>
      <c r="I67" s="214"/>
      <c r="J67" s="214"/>
      <c r="K67" s="214"/>
      <c r="L67" s="214"/>
      <c r="M67" s="214"/>
      <c r="N67" s="214"/>
      <c r="O67" s="214"/>
      <c r="P67" s="214"/>
      <c r="Q67" s="214"/>
    </row>
    <row r="68" spans="1:17" outlineLevel="3" x14ac:dyDescent="0.2">
      <c r="A68" s="142" t="s">
        <v>200</v>
      </c>
      <c r="B68" s="120">
        <v>0</v>
      </c>
      <c r="C68" s="120">
        <v>0</v>
      </c>
      <c r="D68" s="120">
        <v>11.07820731808</v>
      </c>
      <c r="E68" s="120">
        <v>22.418255250640001</v>
      </c>
      <c r="F68" s="120">
        <v>37.128833638080003</v>
      </c>
      <c r="G68" s="120">
        <v>24.498399747579999</v>
      </c>
      <c r="H68" s="214"/>
      <c r="I68" s="214"/>
      <c r="J68" s="214"/>
      <c r="K68" s="214"/>
      <c r="L68" s="214"/>
      <c r="M68" s="214"/>
      <c r="N68" s="214"/>
      <c r="O68" s="214"/>
      <c r="P68" s="214"/>
      <c r="Q68" s="214"/>
    </row>
    <row r="69" spans="1:17" outlineLevel="2" x14ac:dyDescent="0.2">
      <c r="A69" s="250" t="s">
        <v>269</v>
      </c>
      <c r="B69" s="196">
        <f>SUM(B$70:B$78)</f>
        <v>517.80448187716001</v>
      </c>
      <c r="C69" s="196">
        <f>SUM(C$70:C$78)</f>
        <v>574.45951549287997</v>
      </c>
      <c r="D69" s="196">
        <f>SUM(D$70:D$78)</f>
        <v>622.07978618407003</v>
      </c>
      <c r="E69" s="196">
        <f>SUM(E$70:E$78)</f>
        <v>527.52570759700006</v>
      </c>
      <c r="F69" s="196">
        <f>SUM(F$70:F$78)</f>
        <v>660.21868208960007</v>
      </c>
      <c r="G69" s="196">
        <v>666.09464930879994</v>
      </c>
      <c r="H69" s="214"/>
      <c r="I69" s="214"/>
      <c r="J69" s="214"/>
      <c r="K69" s="214"/>
      <c r="L69" s="214"/>
      <c r="M69" s="214"/>
      <c r="N69" s="214"/>
      <c r="O69" s="214"/>
      <c r="P69" s="214"/>
      <c r="Q69" s="214"/>
    </row>
    <row r="70" spans="1:17" outlineLevel="3" x14ac:dyDescent="0.2">
      <c r="A70" s="142" t="s">
        <v>270</v>
      </c>
      <c r="B70" s="120">
        <v>81.572574000000003</v>
      </c>
      <c r="C70" s="120">
        <v>84.201668999999995</v>
      </c>
      <c r="D70" s="120">
        <v>83.064791999999997</v>
      </c>
      <c r="E70" s="120">
        <v>71.058599999999998</v>
      </c>
      <c r="F70" s="120">
        <v>84.823800000000006</v>
      </c>
      <c r="G70" s="120">
        <v>81.528899999999993</v>
      </c>
      <c r="H70" s="214"/>
      <c r="I70" s="214"/>
      <c r="J70" s="214"/>
      <c r="K70" s="214"/>
      <c r="L70" s="214"/>
      <c r="M70" s="214"/>
      <c r="N70" s="214"/>
      <c r="O70" s="214"/>
      <c r="P70" s="214"/>
      <c r="Q70" s="214"/>
    </row>
    <row r="71" spans="1:17" outlineLevel="3" x14ac:dyDescent="0.2">
      <c r="A71" s="142" t="s">
        <v>357</v>
      </c>
      <c r="B71" s="120">
        <v>27.190857999999999</v>
      </c>
      <c r="C71" s="120">
        <v>28.067222999999998</v>
      </c>
      <c r="D71" s="120">
        <v>27.688264</v>
      </c>
      <c r="E71" s="120">
        <v>0</v>
      </c>
      <c r="F71" s="120">
        <v>0</v>
      </c>
      <c r="G71" s="120">
        <v>0</v>
      </c>
      <c r="H71" s="214"/>
      <c r="I71" s="214"/>
      <c r="J71" s="214"/>
      <c r="K71" s="214"/>
      <c r="L71" s="214"/>
      <c r="M71" s="214"/>
      <c r="N71" s="214"/>
      <c r="O71" s="214"/>
      <c r="P71" s="214"/>
      <c r="Q71" s="214"/>
    </row>
    <row r="72" spans="1:17" outlineLevel="3" x14ac:dyDescent="0.2">
      <c r="A72" s="142" t="s">
        <v>271</v>
      </c>
      <c r="B72" s="120">
        <v>381.85019187716</v>
      </c>
      <c r="C72" s="120">
        <v>349.92173149287999</v>
      </c>
      <c r="D72" s="120">
        <v>345.19714618406999</v>
      </c>
      <c r="E72" s="120">
        <v>279.63773759700001</v>
      </c>
      <c r="F72" s="120">
        <v>244.17311208960001</v>
      </c>
      <c r="G72" s="120">
        <v>234.68843930880001</v>
      </c>
      <c r="H72" s="214"/>
      <c r="I72" s="214"/>
      <c r="J72" s="214"/>
      <c r="K72" s="214"/>
      <c r="L72" s="214"/>
      <c r="M72" s="214"/>
      <c r="N72" s="214"/>
      <c r="O72" s="214"/>
      <c r="P72" s="214"/>
      <c r="Q72" s="214"/>
    </row>
    <row r="73" spans="1:17" outlineLevel="3" x14ac:dyDescent="0.2">
      <c r="A73" s="142" t="s">
        <v>272</v>
      </c>
      <c r="B73" s="120">
        <v>27.190857999999999</v>
      </c>
      <c r="C73" s="120">
        <v>28.067222999999998</v>
      </c>
      <c r="D73" s="120">
        <v>27.688264</v>
      </c>
      <c r="E73" s="120">
        <v>23.686199999999999</v>
      </c>
      <c r="F73" s="120">
        <v>28.2746</v>
      </c>
      <c r="G73" s="120">
        <v>27.176300000000001</v>
      </c>
      <c r="H73" s="214"/>
      <c r="I73" s="214"/>
      <c r="J73" s="214"/>
      <c r="K73" s="214"/>
      <c r="L73" s="214"/>
      <c r="M73" s="214"/>
      <c r="N73" s="214"/>
      <c r="O73" s="214"/>
      <c r="P73" s="214"/>
      <c r="Q73" s="214"/>
    </row>
    <row r="74" spans="1:17" outlineLevel="3" x14ac:dyDescent="0.2">
      <c r="A74" s="142" t="s">
        <v>273</v>
      </c>
      <c r="B74" s="120">
        <v>0</v>
      </c>
      <c r="C74" s="120">
        <v>84.201668999999995</v>
      </c>
      <c r="D74" s="120">
        <v>83.064791999999997</v>
      </c>
      <c r="E74" s="120">
        <v>71.058599999999998</v>
      </c>
      <c r="F74" s="120">
        <v>84.823800000000006</v>
      </c>
      <c r="G74" s="120">
        <v>81.528899999999993</v>
      </c>
      <c r="H74" s="214"/>
      <c r="I74" s="214"/>
      <c r="J74" s="214"/>
      <c r="K74" s="214"/>
      <c r="L74" s="214"/>
      <c r="M74" s="214"/>
      <c r="N74" s="214"/>
      <c r="O74" s="214"/>
      <c r="P74" s="214"/>
      <c r="Q74" s="214"/>
    </row>
    <row r="75" spans="1:17" outlineLevel="3" x14ac:dyDescent="0.2">
      <c r="A75" s="142" t="s">
        <v>274</v>
      </c>
      <c r="B75" s="120">
        <v>0</v>
      </c>
      <c r="C75" s="120">
        <v>0</v>
      </c>
      <c r="D75" s="120">
        <v>55.376528</v>
      </c>
      <c r="E75" s="120">
        <v>55.662570000000002</v>
      </c>
      <c r="F75" s="120">
        <v>66.445310000000006</v>
      </c>
      <c r="G75" s="120">
        <v>63.864305000000002</v>
      </c>
      <c r="H75" s="214"/>
      <c r="I75" s="214"/>
      <c r="J75" s="214"/>
      <c r="K75" s="214"/>
      <c r="L75" s="214"/>
      <c r="M75" s="214"/>
      <c r="N75" s="214"/>
      <c r="O75" s="214"/>
      <c r="P75" s="214"/>
      <c r="Q75" s="214"/>
    </row>
    <row r="76" spans="1:17" outlineLevel="3" x14ac:dyDescent="0.2">
      <c r="A76" s="142" t="s">
        <v>275</v>
      </c>
      <c r="B76" s="120">
        <v>0</v>
      </c>
      <c r="C76" s="120">
        <v>0</v>
      </c>
      <c r="D76" s="120">
        <v>0</v>
      </c>
      <c r="E76" s="120">
        <v>26.422000000000001</v>
      </c>
      <c r="F76" s="120">
        <v>34.739600000000003</v>
      </c>
      <c r="G76" s="120">
        <v>32.3018</v>
      </c>
      <c r="H76" s="214"/>
      <c r="I76" s="214"/>
      <c r="J76" s="214"/>
      <c r="K76" s="214"/>
      <c r="L76" s="214"/>
      <c r="M76" s="214"/>
      <c r="N76" s="214"/>
      <c r="O76" s="214"/>
      <c r="P76" s="214"/>
      <c r="Q76" s="214"/>
    </row>
    <row r="77" spans="1:17" outlineLevel="3" x14ac:dyDescent="0.2">
      <c r="A77" s="142" t="s">
        <v>276</v>
      </c>
      <c r="B77" s="120">
        <v>0</v>
      </c>
      <c r="C77" s="120">
        <v>0</v>
      </c>
      <c r="D77" s="120">
        <v>0</v>
      </c>
      <c r="E77" s="120">
        <v>0</v>
      </c>
      <c r="F77" s="120">
        <v>116.93846000000001</v>
      </c>
      <c r="G77" s="120">
        <v>111.03563</v>
      </c>
      <c r="H77" s="214"/>
      <c r="I77" s="214"/>
      <c r="J77" s="214"/>
      <c r="K77" s="214"/>
      <c r="L77" s="214"/>
      <c r="M77" s="214"/>
      <c r="N77" s="214"/>
      <c r="O77" s="214"/>
      <c r="P77" s="214"/>
      <c r="Q77" s="214"/>
    </row>
    <row r="78" spans="1:17" outlineLevel="3" x14ac:dyDescent="0.2">
      <c r="A78" s="142" t="s">
        <v>277</v>
      </c>
      <c r="B78" s="120">
        <v>0</v>
      </c>
      <c r="C78" s="120">
        <v>0</v>
      </c>
      <c r="D78" s="120">
        <v>0</v>
      </c>
      <c r="E78" s="120">
        <v>0</v>
      </c>
      <c r="F78" s="120">
        <v>0</v>
      </c>
      <c r="G78" s="120">
        <v>33.970374999999997</v>
      </c>
      <c r="H78" s="214"/>
      <c r="I78" s="214"/>
      <c r="J78" s="214"/>
      <c r="K78" s="214"/>
      <c r="L78" s="214"/>
      <c r="M78" s="214"/>
      <c r="N78" s="214"/>
      <c r="O78" s="214"/>
      <c r="P78" s="214"/>
      <c r="Q78" s="214"/>
    </row>
    <row r="79" spans="1:17" outlineLevel="2" x14ac:dyDescent="0.2">
      <c r="A79" s="250" t="s">
        <v>278</v>
      </c>
      <c r="B79" s="196">
        <f>SUM(B$80:B$80)</f>
        <v>44.887739752000002</v>
      </c>
      <c r="C79" s="196">
        <f>SUM(C$80:C$80)</f>
        <v>49.084993404000002</v>
      </c>
      <c r="D79" s="196">
        <f>SUM(D$80:D$80)</f>
        <v>47.288565712</v>
      </c>
      <c r="E79" s="196">
        <f>SUM(E$80:E$80)</f>
        <v>40.221789200000003</v>
      </c>
      <c r="F79" s="196">
        <f>SUM(F$80:F$80)</f>
        <v>50.007862420000002</v>
      </c>
      <c r="G79" s="196">
        <v>47.603318076000001</v>
      </c>
      <c r="H79" s="214"/>
      <c r="I79" s="214"/>
      <c r="J79" s="214"/>
      <c r="K79" s="214"/>
      <c r="L79" s="214"/>
      <c r="M79" s="214"/>
      <c r="N79" s="214"/>
      <c r="O79" s="214"/>
      <c r="P79" s="214"/>
      <c r="Q79" s="214"/>
    </row>
    <row r="80" spans="1:17" outlineLevel="3" x14ac:dyDescent="0.2">
      <c r="A80" s="142" t="s">
        <v>259</v>
      </c>
      <c r="B80" s="120">
        <v>44.887739752000002</v>
      </c>
      <c r="C80" s="120">
        <v>49.084993404000002</v>
      </c>
      <c r="D80" s="120">
        <v>47.288565712</v>
      </c>
      <c r="E80" s="120">
        <v>40.221789200000003</v>
      </c>
      <c r="F80" s="120">
        <v>50.007862420000002</v>
      </c>
      <c r="G80" s="120">
        <v>47.603318076000001</v>
      </c>
      <c r="H80" s="214"/>
      <c r="I80" s="214"/>
      <c r="J80" s="214"/>
      <c r="K80" s="214"/>
      <c r="L80" s="214"/>
      <c r="M80" s="214"/>
      <c r="N80" s="214"/>
      <c r="O80" s="214"/>
      <c r="P80" s="214"/>
      <c r="Q80" s="214"/>
    </row>
    <row r="81" spans="1:17" ht="15" x14ac:dyDescent="0.25">
      <c r="A81" s="134" t="s">
        <v>279</v>
      </c>
      <c r="B81" s="253">
        <f t="shared" ref="B81:G81" si="3">B$82+B$106</f>
        <v>278.97554786113005</v>
      </c>
      <c r="C81" s="253">
        <f t="shared" si="3"/>
        <v>307.98075708291003</v>
      </c>
      <c r="D81" s="253">
        <f t="shared" si="3"/>
        <v>308.13047207878003</v>
      </c>
      <c r="E81" s="253">
        <f t="shared" si="3"/>
        <v>236.92676847590002</v>
      </c>
      <c r="F81" s="253">
        <f t="shared" si="3"/>
        <v>292.65022357580006</v>
      </c>
      <c r="G81" s="253">
        <f t="shared" si="3"/>
        <v>289.54290004194002</v>
      </c>
      <c r="H81" s="214"/>
      <c r="I81" s="214"/>
      <c r="J81" s="214"/>
      <c r="K81" s="214"/>
      <c r="L81" s="214"/>
      <c r="M81" s="214"/>
      <c r="N81" s="214"/>
      <c r="O81" s="214"/>
      <c r="P81" s="214"/>
      <c r="Q81" s="214"/>
    </row>
    <row r="82" spans="1:17" ht="15" outlineLevel="1" x14ac:dyDescent="0.25">
      <c r="A82" s="198" t="s">
        <v>280</v>
      </c>
      <c r="B82" s="83">
        <f t="shared" ref="B82:G82" si="4">B$83+B$92+B$104</f>
        <v>19.084475248330001</v>
      </c>
      <c r="C82" s="83">
        <f t="shared" si="4"/>
        <v>13.279554505250001</v>
      </c>
      <c r="D82" s="83">
        <f t="shared" si="4"/>
        <v>10.3203518526</v>
      </c>
      <c r="E82" s="83">
        <f t="shared" si="4"/>
        <v>9.3528146002600003</v>
      </c>
      <c r="F82" s="83">
        <f t="shared" si="4"/>
        <v>32.237360679409996</v>
      </c>
      <c r="G82" s="83">
        <f t="shared" si="4"/>
        <v>36.517556049289993</v>
      </c>
      <c r="H82" s="214"/>
      <c r="I82" s="214"/>
      <c r="J82" s="214"/>
      <c r="K82" s="214"/>
      <c r="L82" s="214"/>
      <c r="M82" s="214"/>
      <c r="N82" s="214"/>
      <c r="O82" s="214"/>
      <c r="P82" s="214"/>
      <c r="Q82" s="214"/>
    </row>
    <row r="83" spans="1:17" outlineLevel="2" x14ac:dyDescent="0.2">
      <c r="A83" s="250" t="s">
        <v>281</v>
      </c>
      <c r="B83" s="196">
        <f>SUM(B$84:B$91)</f>
        <v>15.9500116</v>
      </c>
      <c r="C83" s="196">
        <f>SUM(C$84:C$91)</f>
        <v>8.9500115999999998</v>
      </c>
      <c r="D83" s="196">
        <f>SUM(D$84:D$91)</f>
        <v>6.0000115999999997</v>
      </c>
      <c r="E83" s="196">
        <f>SUM(E$84:E$91)</f>
        <v>4.1880116000000003</v>
      </c>
      <c r="F83" s="196">
        <f>SUM(F$84:F$91)</f>
        <v>24.3868166</v>
      </c>
      <c r="G83" s="196">
        <v>16.928416599999998</v>
      </c>
      <c r="H83" s="214"/>
      <c r="I83" s="214"/>
      <c r="J83" s="214"/>
      <c r="K83" s="214"/>
      <c r="L83" s="214"/>
      <c r="M83" s="214"/>
      <c r="N83" s="214"/>
      <c r="O83" s="214"/>
      <c r="P83" s="214"/>
      <c r="Q83" s="214"/>
    </row>
    <row r="84" spans="1:17" outlineLevel="3" x14ac:dyDescent="0.2">
      <c r="A84" s="142" t="s">
        <v>282</v>
      </c>
      <c r="B84" s="120">
        <v>1.1600000000000001E-5</v>
      </c>
      <c r="C84" s="120">
        <v>1.1600000000000001E-5</v>
      </c>
      <c r="D84" s="120">
        <v>1.1600000000000001E-5</v>
      </c>
      <c r="E84" s="120">
        <v>1.1600000000000001E-5</v>
      </c>
      <c r="F84" s="120">
        <v>1.1600000000000001E-5</v>
      </c>
      <c r="G84" s="120">
        <v>1.1600000000000001E-5</v>
      </c>
      <c r="H84" s="214"/>
      <c r="I84" s="214"/>
      <c r="J84" s="214"/>
      <c r="K84" s="214"/>
      <c r="L84" s="214"/>
      <c r="M84" s="214"/>
      <c r="N84" s="214"/>
      <c r="O84" s="214"/>
      <c r="P84" s="214"/>
      <c r="Q84" s="214"/>
    </row>
    <row r="85" spans="1:17" outlineLevel="3" x14ac:dyDescent="0.2">
      <c r="A85" s="142" t="s">
        <v>283</v>
      </c>
      <c r="B85" s="120">
        <v>1</v>
      </c>
      <c r="C85" s="120">
        <v>1</v>
      </c>
      <c r="D85" s="120">
        <v>1</v>
      </c>
      <c r="E85" s="120">
        <v>2.1880000000000002</v>
      </c>
      <c r="F85" s="120">
        <v>3.4750000000000001</v>
      </c>
      <c r="G85" s="120">
        <v>3.4750000000000001</v>
      </c>
      <c r="H85" s="214"/>
      <c r="I85" s="214"/>
      <c r="J85" s="214"/>
      <c r="K85" s="214"/>
      <c r="L85" s="214"/>
      <c r="M85" s="214"/>
      <c r="N85" s="214"/>
      <c r="O85" s="214"/>
      <c r="P85" s="214"/>
      <c r="Q85" s="214"/>
    </row>
    <row r="86" spans="1:17" outlineLevel="3" x14ac:dyDescent="0.2">
      <c r="A86" s="142" t="s">
        <v>358</v>
      </c>
      <c r="B86" s="120">
        <v>3</v>
      </c>
      <c r="C86" s="120">
        <v>2</v>
      </c>
      <c r="D86" s="120">
        <v>0</v>
      </c>
      <c r="E86" s="120">
        <v>0</v>
      </c>
      <c r="F86" s="120">
        <v>0</v>
      </c>
      <c r="G86" s="120">
        <v>0</v>
      </c>
      <c r="H86" s="214"/>
      <c r="I86" s="214"/>
      <c r="J86" s="214"/>
      <c r="K86" s="214"/>
      <c r="L86" s="214"/>
      <c r="M86" s="214"/>
      <c r="N86" s="214"/>
      <c r="O86" s="214"/>
      <c r="P86" s="214"/>
      <c r="Q86" s="214"/>
    </row>
    <row r="87" spans="1:17" outlineLevel="3" x14ac:dyDescent="0.2">
      <c r="A87" s="142" t="s">
        <v>284</v>
      </c>
      <c r="B87" s="120">
        <v>3</v>
      </c>
      <c r="C87" s="120">
        <v>3</v>
      </c>
      <c r="D87" s="120">
        <v>3</v>
      </c>
      <c r="E87" s="120">
        <v>2</v>
      </c>
      <c r="F87" s="120">
        <v>1.6763999999999999</v>
      </c>
      <c r="G87" s="120">
        <v>0</v>
      </c>
      <c r="H87" s="214"/>
      <c r="I87" s="214"/>
      <c r="J87" s="214"/>
      <c r="K87" s="214"/>
      <c r="L87" s="214"/>
      <c r="M87" s="214"/>
      <c r="N87" s="214"/>
      <c r="O87" s="214"/>
      <c r="P87" s="214"/>
      <c r="Q87" s="214"/>
    </row>
    <row r="88" spans="1:17" outlineLevel="3" x14ac:dyDescent="0.2">
      <c r="A88" s="142" t="s">
        <v>359</v>
      </c>
      <c r="B88" s="120">
        <v>4.8</v>
      </c>
      <c r="C88" s="120">
        <v>0</v>
      </c>
      <c r="D88" s="120">
        <v>0</v>
      </c>
      <c r="E88" s="120">
        <v>0</v>
      </c>
      <c r="F88" s="120">
        <v>0</v>
      </c>
      <c r="G88" s="120">
        <v>0</v>
      </c>
      <c r="H88" s="214"/>
      <c r="I88" s="214"/>
      <c r="J88" s="214"/>
      <c r="K88" s="214"/>
      <c r="L88" s="214"/>
      <c r="M88" s="214"/>
      <c r="N88" s="214"/>
      <c r="O88" s="214"/>
      <c r="P88" s="214"/>
      <c r="Q88" s="214"/>
    </row>
    <row r="89" spans="1:17" outlineLevel="3" x14ac:dyDescent="0.2">
      <c r="A89" s="142" t="s">
        <v>360</v>
      </c>
      <c r="B89" s="120">
        <v>0</v>
      </c>
      <c r="C89" s="120">
        <v>0</v>
      </c>
      <c r="D89" s="120">
        <v>0</v>
      </c>
      <c r="E89" s="120">
        <v>0</v>
      </c>
      <c r="F89" s="120">
        <v>14.363</v>
      </c>
      <c r="G89" s="120">
        <v>8.5809999999999995</v>
      </c>
      <c r="H89" s="214"/>
      <c r="I89" s="214"/>
      <c r="J89" s="214"/>
      <c r="K89" s="214"/>
      <c r="L89" s="214"/>
      <c r="M89" s="214"/>
      <c r="N89" s="214"/>
      <c r="O89" s="214"/>
      <c r="P89" s="214"/>
      <c r="Q89" s="214"/>
    </row>
    <row r="90" spans="1:17" outlineLevel="3" x14ac:dyDescent="0.2">
      <c r="A90" s="142" t="s">
        <v>361</v>
      </c>
      <c r="B90" s="120">
        <v>0</v>
      </c>
      <c r="C90" s="120">
        <v>0</v>
      </c>
      <c r="D90" s="120">
        <v>0</v>
      </c>
      <c r="E90" s="120">
        <v>0</v>
      </c>
      <c r="F90" s="120">
        <v>2.8724050000000001</v>
      </c>
      <c r="G90" s="120">
        <v>2.8724050000000001</v>
      </c>
      <c r="H90" s="214"/>
      <c r="I90" s="214"/>
      <c r="J90" s="214"/>
      <c r="K90" s="214"/>
      <c r="L90" s="214"/>
      <c r="M90" s="214"/>
      <c r="N90" s="214"/>
      <c r="O90" s="214"/>
      <c r="P90" s="214"/>
      <c r="Q90" s="214"/>
    </row>
    <row r="91" spans="1:17" outlineLevel="3" x14ac:dyDescent="0.2">
      <c r="A91" s="142" t="s">
        <v>362</v>
      </c>
      <c r="B91" s="120">
        <v>4.1500000000000004</v>
      </c>
      <c r="C91" s="120">
        <v>2.95</v>
      </c>
      <c r="D91" s="120">
        <v>2</v>
      </c>
      <c r="E91" s="120">
        <v>0</v>
      </c>
      <c r="F91" s="120">
        <v>2</v>
      </c>
      <c r="G91" s="120">
        <v>2</v>
      </c>
      <c r="H91" s="214"/>
      <c r="I91" s="214"/>
      <c r="J91" s="214"/>
      <c r="K91" s="214"/>
      <c r="L91" s="214"/>
      <c r="M91" s="214"/>
      <c r="N91" s="214"/>
      <c r="O91" s="214"/>
      <c r="P91" s="214"/>
      <c r="Q91" s="214"/>
    </row>
    <row r="92" spans="1:17" outlineLevel="2" x14ac:dyDescent="0.2">
      <c r="A92" s="250" t="s">
        <v>251</v>
      </c>
      <c r="B92" s="196">
        <f>SUM(B$93:B$103)</f>
        <v>3.13350899833</v>
      </c>
      <c r="C92" s="196">
        <f>SUM(C$93:C$103)</f>
        <v>4.3285882552499997</v>
      </c>
      <c r="D92" s="196">
        <f>SUM(D$93:D$103)</f>
        <v>4.3193856025999997</v>
      </c>
      <c r="E92" s="196">
        <f>SUM(E$93:E$103)</f>
        <v>5.1638483502600003</v>
      </c>
      <c r="F92" s="196">
        <f>SUM(F$93:F$103)</f>
        <v>7.8495894294100008</v>
      </c>
      <c r="G92" s="196">
        <v>19.588184799290001</v>
      </c>
      <c r="H92" s="214"/>
      <c r="I92" s="214"/>
      <c r="J92" s="214"/>
      <c r="K92" s="214"/>
      <c r="L92" s="214"/>
      <c r="M92" s="214"/>
      <c r="N92" s="214"/>
      <c r="O92" s="214"/>
      <c r="P92" s="214"/>
      <c r="Q92" s="214"/>
    </row>
    <row r="93" spans="1:17" outlineLevel="3" x14ac:dyDescent="0.2">
      <c r="A93" s="142" t="s">
        <v>288</v>
      </c>
      <c r="B93" s="120">
        <v>0</v>
      </c>
      <c r="C93" s="120">
        <v>0</v>
      </c>
      <c r="D93" s="120">
        <v>0</v>
      </c>
      <c r="E93" s="120">
        <v>0</v>
      </c>
      <c r="F93" s="120">
        <v>0</v>
      </c>
      <c r="G93" s="120">
        <v>0.39701890519999999</v>
      </c>
      <c r="H93" s="214"/>
      <c r="I93" s="214"/>
      <c r="J93" s="214"/>
      <c r="K93" s="214"/>
      <c r="L93" s="214"/>
      <c r="M93" s="214"/>
      <c r="N93" s="214"/>
      <c r="O93" s="214"/>
      <c r="P93" s="214"/>
      <c r="Q93" s="214"/>
    </row>
    <row r="94" spans="1:17" outlineLevel="3" x14ac:dyDescent="0.2">
      <c r="A94" s="142" t="s">
        <v>289</v>
      </c>
      <c r="B94" s="120">
        <v>0</v>
      </c>
      <c r="C94" s="120">
        <v>0</v>
      </c>
      <c r="D94" s="120">
        <v>0</v>
      </c>
      <c r="E94" s="120">
        <v>0</v>
      </c>
      <c r="F94" s="120">
        <v>0</v>
      </c>
      <c r="G94" s="120">
        <v>2.8500000000000001E-2</v>
      </c>
      <c r="H94" s="214"/>
      <c r="I94" s="214"/>
      <c r="J94" s="214"/>
      <c r="K94" s="214"/>
      <c r="L94" s="214"/>
      <c r="M94" s="214"/>
      <c r="N94" s="214"/>
      <c r="O94" s="214"/>
      <c r="P94" s="214"/>
      <c r="Q94" s="214"/>
    </row>
    <row r="95" spans="1:17" outlineLevel="3" x14ac:dyDescent="0.2">
      <c r="A95" s="142" t="s">
        <v>290</v>
      </c>
      <c r="B95" s="120">
        <v>0</v>
      </c>
      <c r="C95" s="120">
        <v>0</v>
      </c>
      <c r="D95" s="120">
        <v>0</v>
      </c>
      <c r="E95" s="120">
        <v>0</v>
      </c>
      <c r="F95" s="120">
        <v>0</v>
      </c>
      <c r="G95" s="120">
        <v>5.4726499999999997E-2</v>
      </c>
      <c r="H95" s="214"/>
      <c r="I95" s="214"/>
      <c r="J95" s="214"/>
      <c r="K95" s="214"/>
      <c r="L95" s="214"/>
      <c r="M95" s="214"/>
      <c r="N95" s="214"/>
      <c r="O95" s="214"/>
      <c r="P95" s="214"/>
      <c r="Q95" s="214"/>
    </row>
    <row r="96" spans="1:17" outlineLevel="3" x14ac:dyDescent="0.2">
      <c r="A96" s="142" t="s">
        <v>291</v>
      </c>
      <c r="B96" s="120">
        <v>0</v>
      </c>
      <c r="C96" s="120">
        <v>0</v>
      </c>
      <c r="D96" s="120">
        <v>0</v>
      </c>
      <c r="E96" s="120">
        <v>0</v>
      </c>
      <c r="F96" s="120">
        <v>0</v>
      </c>
      <c r="G96" s="120">
        <v>0.04</v>
      </c>
      <c r="H96" s="214"/>
      <c r="I96" s="214"/>
      <c r="J96" s="214"/>
      <c r="K96" s="214"/>
      <c r="L96" s="214"/>
      <c r="M96" s="214"/>
      <c r="N96" s="214"/>
      <c r="O96" s="214"/>
      <c r="P96" s="214"/>
      <c r="Q96" s="214"/>
    </row>
    <row r="97" spans="1:17" outlineLevel="3" x14ac:dyDescent="0.2">
      <c r="A97" s="142" t="s">
        <v>292</v>
      </c>
      <c r="B97" s="120">
        <v>0</v>
      </c>
      <c r="C97" s="120">
        <v>0.33845151494999998</v>
      </c>
      <c r="D97" s="120">
        <v>0.96711474375999995</v>
      </c>
      <c r="E97" s="120">
        <v>1.75162567326</v>
      </c>
      <c r="F97" s="120">
        <v>1.9796968365100001</v>
      </c>
      <c r="G97" s="120">
        <v>6.1644306853000002</v>
      </c>
      <c r="H97" s="214"/>
      <c r="I97" s="214"/>
      <c r="J97" s="214"/>
      <c r="K97" s="214"/>
      <c r="L97" s="214"/>
      <c r="M97" s="214"/>
      <c r="N97" s="214"/>
      <c r="O97" s="214"/>
      <c r="P97" s="214"/>
      <c r="Q97" s="214"/>
    </row>
    <row r="98" spans="1:17" outlineLevel="3" x14ac:dyDescent="0.2">
      <c r="A98" s="142" t="s">
        <v>293</v>
      </c>
      <c r="B98" s="120">
        <v>3.0217123181500001</v>
      </c>
      <c r="C98" s="120">
        <v>3.8976764469999998</v>
      </c>
      <c r="D98" s="120">
        <v>3.2781614978200002</v>
      </c>
      <c r="E98" s="120">
        <v>3.3534463771</v>
      </c>
      <c r="F98" s="120">
        <v>4.8264493541000002</v>
      </c>
      <c r="G98" s="120">
        <v>10.29997273439</v>
      </c>
      <c r="H98" s="214"/>
      <c r="I98" s="214"/>
      <c r="J98" s="214"/>
      <c r="K98" s="214"/>
      <c r="L98" s="214"/>
      <c r="M98" s="214"/>
      <c r="N98" s="214"/>
      <c r="O98" s="214"/>
      <c r="P98" s="214"/>
      <c r="Q98" s="214"/>
    </row>
    <row r="99" spans="1:17" outlineLevel="3" x14ac:dyDescent="0.2">
      <c r="A99" s="142" t="s">
        <v>294</v>
      </c>
      <c r="B99" s="120">
        <v>0</v>
      </c>
      <c r="C99" s="120">
        <v>0</v>
      </c>
      <c r="D99" s="120">
        <v>0</v>
      </c>
      <c r="E99" s="120">
        <v>0</v>
      </c>
      <c r="F99" s="120">
        <v>0</v>
      </c>
      <c r="G99" s="120">
        <v>7.5653499999999999E-2</v>
      </c>
      <c r="H99" s="214"/>
      <c r="I99" s="214"/>
      <c r="J99" s="214"/>
      <c r="K99" s="214"/>
      <c r="L99" s="214"/>
      <c r="M99" s="214"/>
      <c r="N99" s="214"/>
      <c r="O99" s="214"/>
      <c r="P99" s="214"/>
      <c r="Q99" s="214"/>
    </row>
    <row r="100" spans="1:17" outlineLevel="3" x14ac:dyDescent="0.2">
      <c r="A100" s="142" t="s">
        <v>295</v>
      </c>
      <c r="B100" s="120">
        <v>0</v>
      </c>
      <c r="C100" s="120">
        <v>0</v>
      </c>
      <c r="D100" s="120">
        <v>0</v>
      </c>
      <c r="E100" s="120">
        <v>0</v>
      </c>
      <c r="F100" s="120">
        <v>0</v>
      </c>
      <c r="G100" s="120">
        <v>3.8449999999999998E-2</v>
      </c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</row>
    <row r="101" spans="1:17" outlineLevel="3" x14ac:dyDescent="0.2">
      <c r="A101" s="142" t="s">
        <v>292</v>
      </c>
      <c r="B101" s="120">
        <v>0</v>
      </c>
      <c r="C101" s="120">
        <v>3.0178632900000001E-3</v>
      </c>
      <c r="D101" s="120">
        <v>0</v>
      </c>
      <c r="E101" s="120">
        <v>0</v>
      </c>
      <c r="F101" s="120">
        <v>0</v>
      </c>
      <c r="G101" s="120">
        <v>0</v>
      </c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</row>
    <row r="102" spans="1:17" outlineLevel="3" x14ac:dyDescent="0.2">
      <c r="A102" s="142" t="s">
        <v>296</v>
      </c>
      <c r="B102" s="120">
        <v>0.11179668018</v>
      </c>
      <c r="C102" s="120">
        <v>8.9442430010000004E-2</v>
      </c>
      <c r="D102" s="120">
        <v>7.410936102E-2</v>
      </c>
      <c r="E102" s="120">
        <v>5.8776299900000002E-2</v>
      </c>
      <c r="F102" s="120">
        <v>1.0434432387999999</v>
      </c>
      <c r="G102" s="120">
        <v>2.4415970947000001</v>
      </c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</row>
    <row r="103" spans="1:17" outlineLevel="3" x14ac:dyDescent="0.2">
      <c r="A103" s="142" t="s">
        <v>297</v>
      </c>
      <c r="B103" s="120">
        <v>0</v>
      </c>
      <c r="C103" s="120">
        <v>0</v>
      </c>
      <c r="D103" s="120">
        <v>0</v>
      </c>
      <c r="E103" s="120">
        <v>0</v>
      </c>
      <c r="F103" s="120">
        <v>0</v>
      </c>
      <c r="G103" s="120">
        <v>4.78353797E-2</v>
      </c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</row>
    <row r="104" spans="1:17" outlineLevel="2" x14ac:dyDescent="0.2">
      <c r="A104" s="250" t="s">
        <v>298</v>
      </c>
      <c r="B104" s="196">
        <f>SUM(B$105:B$105)</f>
        <v>9.5465000000000003E-4</v>
      </c>
      <c r="C104" s="196">
        <f>SUM(C$105:C$105)</f>
        <v>9.5465000000000003E-4</v>
      </c>
      <c r="D104" s="196">
        <f>SUM(D$105:D$105)</f>
        <v>9.5465000000000003E-4</v>
      </c>
      <c r="E104" s="196">
        <f>SUM(E$105:E$105)</f>
        <v>9.5465000000000003E-4</v>
      </c>
      <c r="F104" s="196">
        <f>SUM(F$105:F$105)</f>
        <v>9.5465000000000003E-4</v>
      </c>
      <c r="G104" s="196">
        <v>9.5465000000000003E-4</v>
      </c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</row>
    <row r="105" spans="1:17" outlineLevel="3" x14ac:dyDescent="0.2">
      <c r="A105" s="142" t="s">
        <v>299</v>
      </c>
      <c r="B105" s="120">
        <v>9.5465000000000003E-4</v>
      </c>
      <c r="C105" s="120">
        <v>9.5465000000000003E-4</v>
      </c>
      <c r="D105" s="120">
        <v>9.5465000000000003E-4</v>
      </c>
      <c r="E105" s="120">
        <v>9.5465000000000003E-4</v>
      </c>
      <c r="F105" s="120">
        <v>9.5465000000000003E-4</v>
      </c>
      <c r="G105" s="120">
        <v>9.5465000000000003E-4</v>
      </c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</row>
    <row r="106" spans="1:17" ht="15" outlineLevel="1" x14ac:dyDescent="0.25">
      <c r="A106" s="198" t="s">
        <v>253</v>
      </c>
      <c r="B106" s="83">
        <f t="shared" ref="B106:G106" si="5">B$107+B$113+B$115+B$124+B$126</f>
        <v>259.89107261280003</v>
      </c>
      <c r="C106" s="83">
        <f t="shared" si="5"/>
        <v>294.70120257766001</v>
      </c>
      <c r="D106" s="83">
        <f t="shared" si="5"/>
        <v>297.81012022618</v>
      </c>
      <c r="E106" s="83">
        <f t="shared" si="5"/>
        <v>227.57395387564003</v>
      </c>
      <c r="F106" s="83">
        <f t="shared" si="5"/>
        <v>260.41286289639004</v>
      </c>
      <c r="G106" s="83">
        <f t="shared" si="5"/>
        <v>253.02534399264999</v>
      </c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</row>
    <row r="107" spans="1:17" outlineLevel="2" x14ac:dyDescent="0.2">
      <c r="A107" s="250" t="s">
        <v>254</v>
      </c>
      <c r="B107" s="196">
        <f>SUM(B$108:B$112)</f>
        <v>190.98274768511001</v>
      </c>
      <c r="C107" s="196">
        <f>SUM(C$108:C$112)</f>
        <v>229.71372478395</v>
      </c>
      <c r="D107" s="196">
        <f>SUM(D$108:D$112)</f>
        <v>236.99304515757001</v>
      </c>
      <c r="E107" s="196">
        <f>SUM(E$108:E$112)</f>
        <v>190.85308737639002</v>
      </c>
      <c r="F107" s="196">
        <f>SUM(F$108:F$112)</f>
        <v>221.66375747764999</v>
      </c>
      <c r="G107" s="196">
        <v>199.07904101865</v>
      </c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</row>
    <row r="108" spans="1:17" outlineLevel="3" x14ac:dyDescent="0.2">
      <c r="A108" s="142" t="s">
        <v>300</v>
      </c>
      <c r="B108" s="120">
        <v>0.29585176270000002</v>
      </c>
      <c r="C108" s="120">
        <v>1.7725860336399999</v>
      </c>
      <c r="D108" s="120">
        <v>3.1714137999999998</v>
      </c>
      <c r="E108" s="120">
        <v>2.6421999999999999</v>
      </c>
      <c r="F108" s="120">
        <v>6.9479199999999999</v>
      </c>
      <c r="G108" s="120">
        <v>6.4603599999999997</v>
      </c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</row>
    <row r="109" spans="1:17" outlineLevel="3" x14ac:dyDescent="0.2">
      <c r="A109" s="142" t="s">
        <v>256</v>
      </c>
      <c r="B109" s="120">
        <v>10.562229221679999</v>
      </c>
      <c r="C109" s="120">
        <v>11.454118493439999</v>
      </c>
      <c r="D109" s="120">
        <v>5.7115437652300001</v>
      </c>
      <c r="E109" s="120">
        <v>7.9946693819899997</v>
      </c>
      <c r="F109" s="120">
        <v>10.432493553680001</v>
      </c>
      <c r="G109" s="120">
        <v>9.4671711715200004</v>
      </c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</row>
    <row r="110" spans="1:17" outlineLevel="3" x14ac:dyDescent="0.2">
      <c r="A110" s="142" t="s">
        <v>257</v>
      </c>
      <c r="B110" s="120">
        <v>0.99479114000000002</v>
      </c>
      <c r="C110" s="120">
        <v>1.17233984</v>
      </c>
      <c r="D110" s="120">
        <v>1.553992762</v>
      </c>
      <c r="E110" s="120">
        <v>1.4470008299999999</v>
      </c>
      <c r="F110" s="120">
        <v>1.9025141940000001</v>
      </c>
      <c r="G110" s="120">
        <v>1.7690080770000001</v>
      </c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</row>
    <row r="111" spans="1:17" outlineLevel="3" x14ac:dyDescent="0.2">
      <c r="A111" s="142" t="s">
        <v>258</v>
      </c>
      <c r="B111" s="120">
        <v>12.373018988069999</v>
      </c>
      <c r="C111" s="120">
        <v>12.620988166689999</v>
      </c>
      <c r="D111" s="120">
        <v>12.655384744099999</v>
      </c>
      <c r="E111" s="120">
        <v>10.8254236629</v>
      </c>
      <c r="F111" s="120">
        <v>12.66957612263</v>
      </c>
      <c r="G111" s="120">
        <v>12.19434588825</v>
      </c>
      <c r="H111" s="214"/>
      <c r="I111" s="214"/>
      <c r="J111" s="214"/>
      <c r="K111" s="214"/>
      <c r="L111" s="214"/>
      <c r="M111" s="214"/>
      <c r="N111" s="214"/>
      <c r="O111" s="214"/>
      <c r="P111" s="214"/>
      <c r="Q111" s="214"/>
    </row>
    <row r="112" spans="1:17" outlineLevel="3" x14ac:dyDescent="0.2">
      <c r="A112" s="142" t="s">
        <v>259</v>
      </c>
      <c r="B112" s="120">
        <v>166.75685657266001</v>
      </c>
      <c r="C112" s="120">
        <v>202.69369225017999</v>
      </c>
      <c r="D112" s="120">
        <v>213.90071008624</v>
      </c>
      <c r="E112" s="120">
        <v>167.94379350150001</v>
      </c>
      <c r="F112" s="120">
        <v>189.71125360734001</v>
      </c>
      <c r="G112" s="120">
        <v>169.18815588187999</v>
      </c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</row>
    <row r="113" spans="1:17" outlineLevel="2" x14ac:dyDescent="0.2">
      <c r="A113" s="250" t="s">
        <v>301</v>
      </c>
      <c r="B113" s="196">
        <f>SUM(B$114:B$114)</f>
        <v>3.9757597011099999</v>
      </c>
      <c r="C113" s="196">
        <f>SUM(C$114:C$114)</f>
        <v>2.7359326455700002</v>
      </c>
      <c r="D113" s="196">
        <f>SUM(D$114:D$114)</f>
        <v>1.3494962667799999</v>
      </c>
      <c r="E113" s="196">
        <f>SUM(E$114:E$114)</f>
        <v>0</v>
      </c>
      <c r="F113" s="196">
        <f>SUM(F$114:F$114)</f>
        <v>0</v>
      </c>
      <c r="G113" s="196">
        <v>0</v>
      </c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</row>
    <row r="114" spans="1:17" outlineLevel="3" x14ac:dyDescent="0.2">
      <c r="A114" s="142" t="s">
        <v>363</v>
      </c>
      <c r="B114" s="120">
        <v>3.9757597011099999</v>
      </c>
      <c r="C114" s="120">
        <v>2.7359326455700002</v>
      </c>
      <c r="D114" s="120">
        <v>1.3494962667799999</v>
      </c>
      <c r="E114" s="120">
        <v>0</v>
      </c>
      <c r="F114" s="120">
        <v>0</v>
      </c>
      <c r="G114" s="120">
        <v>0</v>
      </c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</row>
    <row r="115" spans="1:17" outlineLevel="2" x14ac:dyDescent="0.2">
      <c r="A115" s="250" t="s">
        <v>268</v>
      </c>
      <c r="B115" s="196">
        <f>SUM(B$116:B$123)</f>
        <v>61.955520879730003</v>
      </c>
      <c r="C115" s="196">
        <f>SUM(C$116:C$123)</f>
        <v>58.996130575340004</v>
      </c>
      <c r="D115" s="196">
        <f>SUM(D$116:D$123)</f>
        <v>56.331306893259999</v>
      </c>
      <c r="E115" s="196">
        <f>SUM(E$116:E$123)</f>
        <v>34.05327729071</v>
      </c>
      <c r="F115" s="196">
        <f>SUM(F$116:F$123)</f>
        <v>35.432484333830004</v>
      </c>
      <c r="G115" s="196">
        <v>31.765746061449999</v>
      </c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</row>
    <row r="116" spans="1:17" outlineLevel="3" x14ac:dyDescent="0.2">
      <c r="A116" s="142" t="s">
        <v>70</v>
      </c>
      <c r="B116" s="120">
        <v>0</v>
      </c>
      <c r="C116" s="120">
        <v>0</v>
      </c>
      <c r="D116" s="120">
        <v>2.21274739397</v>
      </c>
      <c r="E116" s="120">
        <v>3.43046205458</v>
      </c>
      <c r="F116" s="120">
        <v>4.9365827108299998</v>
      </c>
      <c r="G116" s="120">
        <v>4.6497074865499997</v>
      </c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</row>
    <row r="117" spans="1:17" outlineLevel="3" x14ac:dyDescent="0.2">
      <c r="A117" s="142" t="s">
        <v>161</v>
      </c>
      <c r="B117" s="120">
        <v>0</v>
      </c>
      <c r="C117" s="120">
        <v>10.58962562764</v>
      </c>
      <c r="D117" s="120">
        <v>12.53187946503</v>
      </c>
      <c r="E117" s="120">
        <v>0</v>
      </c>
      <c r="F117" s="120">
        <v>0</v>
      </c>
      <c r="G117" s="120">
        <v>0</v>
      </c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</row>
    <row r="118" spans="1:17" outlineLevel="3" x14ac:dyDescent="0.2">
      <c r="A118" s="142" t="s">
        <v>200</v>
      </c>
      <c r="B118" s="120">
        <v>0.38812792235999999</v>
      </c>
      <c r="C118" s="120">
        <v>1.0414123130299999</v>
      </c>
      <c r="D118" s="120">
        <v>0.93949721320000001</v>
      </c>
      <c r="E118" s="120">
        <v>0.71897552226000006</v>
      </c>
      <c r="F118" s="120">
        <v>0.80757162299999996</v>
      </c>
      <c r="G118" s="120">
        <v>0.61914607489999995</v>
      </c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</row>
    <row r="119" spans="1:17" outlineLevel="3" x14ac:dyDescent="0.2">
      <c r="A119" s="142" t="s">
        <v>118</v>
      </c>
      <c r="B119" s="120">
        <v>0.96636853003000001</v>
      </c>
      <c r="C119" s="120">
        <v>0.85413330630999995</v>
      </c>
      <c r="D119" s="120">
        <v>0.53914034188000004</v>
      </c>
      <c r="E119" s="120">
        <v>0.22458699762000001</v>
      </c>
      <c r="F119" s="120">
        <v>0</v>
      </c>
      <c r="G119" s="120">
        <v>0</v>
      </c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</row>
    <row r="120" spans="1:17" outlineLevel="3" x14ac:dyDescent="0.2">
      <c r="A120" s="142" t="s">
        <v>364</v>
      </c>
      <c r="B120" s="120">
        <v>13.595428999999999</v>
      </c>
      <c r="C120" s="120">
        <v>0</v>
      </c>
      <c r="D120" s="120">
        <v>0</v>
      </c>
      <c r="E120" s="120">
        <v>0</v>
      </c>
      <c r="F120" s="120">
        <v>0</v>
      </c>
      <c r="G120" s="120">
        <v>0</v>
      </c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</row>
    <row r="121" spans="1:17" outlineLevel="3" x14ac:dyDescent="0.2">
      <c r="A121" s="142" t="s">
        <v>365</v>
      </c>
      <c r="B121" s="120">
        <v>1.6086111592800001</v>
      </c>
      <c r="C121" s="120">
        <v>1.29782839152</v>
      </c>
      <c r="D121" s="120">
        <v>0.92257295648000004</v>
      </c>
      <c r="E121" s="120">
        <v>0.48319847999999999</v>
      </c>
      <c r="F121" s="120">
        <v>0</v>
      </c>
      <c r="G121" s="120">
        <v>0</v>
      </c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</row>
    <row r="122" spans="1:17" outlineLevel="3" x14ac:dyDescent="0.2">
      <c r="A122" s="142" t="s">
        <v>302</v>
      </c>
      <c r="B122" s="120">
        <v>41.849257070509999</v>
      </c>
      <c r="C122" s="120">
        <v>42.466577746150001</v>
      </c>
      <c r="D122" s="120">
        <v>37.379156399999999</v>
      </c>
      <c r="E122" s="120">
        <v>28.423439999999999</v>
      </c>
      <c r="F122" s="120">
        <v>29.688330000000001</v>
      </c>
      <c r="G122" s="120">
        <v>26.496892500000001</v>
      </c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</row>
    <row r="123" spans="1:17" outlineLevel="3" x14ac:dyDescent="0.2">
      <c r="A123" s="142" t="s">
        <v>366</v>
      </c>
      <c r="B123" s="120">
        <v>3.54772719755</v>
      </c>
      <c r="C123" s="120">
        <v>2.7465531906899998</v>
      </c>
      <c r="D123" s="120">
        <v>1.8063131227</v>
      </c>
      <c r="E123" s="120">
        <v>0.77261423625000003</v>
      </c>
      <c r="F123" s="120">
        <v>0</v>
      </c>
      <c r="G123" s="120">
        <v>0</v>
      </c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</row>
    <row r="124" spans="1:17" outlineLevel="2" x14ac:dyDescent="0.2">
      <c r="A124" s="250" t="s">
        <v>331</v>
      </c>
      <c r="B124" s="196">
        <f>SUM(B$125:B$125)</f>
        <v>0</v>
      </c>
      <c r="C124" s="196">
        <f>SUM(C$125:C$125)</f>
        <v>0</v>
      </c>
      <c r="D124" s="196">
        <f>SUM(D$125:D$125)</f>
        <v>0</v>
      </c>
      <c r="E124" s="196">
        <f>SUM(E$125:E$125)</f>
        <v>0</v>
      </c>
      <c r="F124" s="196">
        <f>SUM(F$125:F$125)</f>
        <v>0</v>
      </c>
      <c r="G124" s="196">
        <v>19.023409999999998</v>
      </c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</row>
    <row r="125" spans="1:17" outlineLevel="3" x14ac:dyDescent="0.2">
      <c r="A125" s="142" t="s">
        <v>368</v>
      </c>
      <c r="B125" s="120">
        <v>0</v>
      </c>
      <c r="C125" s="120">
        <v>0</v>
      </c>
      <c r="D125" s="120">
        <v>0</v>
      </c>
      <c r="E125" s="120">
        <v>0</v>
      </c>
      <c r="F125" s="120">
        <v>0</v>
      </c>
      <c r="G125" s="120">
        <v>19.023409999999998</v>
      </c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</row>
    <row r="126" spans="1:17" outlineLevel="2" x14ac:dyDescent="0.2">
      <c r="A126" s="250" t="s">
        <v>278</v>
      </c>
      <c r="B126" s="196">
        <f>SUM(B$127:B$127)</f>
        <v>2.9770443468500001</v>
      </c>
      <c r="C126" s="196">
        <f>SUM(C$127:C$127)</f>
        <v>3.2554145727999999</v>
      </c>
      <c r="D126" s="196">
        <f>SUM(D$127:D$127)</f>
        <v>3.1362719085699999</v>
      </c>
      <c r="E126" s="196">
        <f>SUM(E$127:E$127)</f>
        <v>2.6675892085399999</v>
      </c>
      <c r="F126" s="196">
        <f>SUM(F$127:F$127)</f>
        <v>3.31662108491</v>
      </c>
      <c r="G126" s="196">
        <v>3.15714691255</v>
      </c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</row>
    <row r="127" spans="1:17" outlineLevel="3" x14ac:dyDescent="0.2">
      <c r="A127" s="142" t="s">
        <v>259</v>
      </c>
      <c r="B127" s="120">
        <v>2.9770443468500001</v>
      </c>
      <c r="C127" s="120">
        <v>3.2554145727999999</v>
      </c>
      <c r="D127" s="120">
        <v>3.1362719085699999</v>
      </c>
      <c r="E127" s="120">
        <v>2.6675892085399999</v>
      </c>
      <c r="F127" s="120">
        <v>3.31662108491</v>
      </c>
      <c r="G127" s="120">
        <v>3.15714691255</v>
      </c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</row>
    <row r="128" spans="1:17" x14ac:dyDescent="0.2">
      <c r="B128" s="181"/>
      <c r="C128" s="181"/>
      <c r="D128" s="181"/>
      <c r="E128" s="181"/>
      <c r="F128" s="181"/>
      <c r="G128" s="181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</row>
    <row r="129" spans="2:17" x14ac:dyDescent="0.2">
      <c r="B129" s="181"/>
      <c r="C129" s="181"/>
      <c r="D129" s="181"/>
      <c r="E129" s="181"/>
      <c r="F129" s="181"/>
      <c r="G129" s="181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</row>
    <row r="130" spans="2:17" x14ac:dyDescent="0.2">
      <c r="B130" s="181"/>
      <c r="C130" s="181"/>
      <c r="D130" s="181"/>
      <c r="E130" s="181"/>
      <c r="F130" s="181"/>
      <c r="G130" s="181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</row>
    <row r="131" spans="2:17" x14ac:dyDescent="0.2">
      <c r="B131" s="181"/>
      <c r="C131" s="181"/>
      <c r="D131" s="181"/>
      <c r="E131" s="181"/>
      <c r="F131" s="181"/>
      <c r="G131" s="181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</row>
    <row r="132" spans="2:17" x14ac:dyDescent="0.2">
      <c r="B132" s="181"/>
      <c r="C132" s="181"/>
      <c r="D132" s="181"/>
      <c r="E132" s="181"/>
      <c r="F132" s="181"/>
      <c r="G132" s="181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</row>
    <row r="133" spans="2:17" x14ac:dyDescent="0.2">
      <c r="B133" s="181"/>
      <c r="C133" s="181"/>
      <c r="D133" s="181"/>
      <c r="E133" s="181"/>
      <c r="F133" s="181"/>
      <c r="G133" s="181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</row>
    <row r="134" spans="2:17" x14ac:dyDescent="0.2">
      <c r="B134" s="181"/>
      <c r="C134" s="181"/>
      <c r="D134" s="181"/>
      <c r="E134" s="181"/>
      <c r="F134" s="181"/>
      <c r="G134" s="181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</row>
    <row r="135" spans="2:17" x14ac:dyDescent="0.2">
      <c r="B135" s="181"/>
      <c r="C135" s="181"/>
      <c r="D135" s="181"/>
      <c r="E135" s="181"/>
      <c r="F135" s="181"/>
      <c r="G135" s="181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</row>
    <row r="136" spans="2:17" x14ac:dyDescent="0.2">
      <c r="B136" s="181"/>
      <c r="C136" s="181"/>
      <c r="D136" s="181"/>
      <c r="E136" s="181"/>
      <c r="F136" s="181"/>
      <c r="G136" s="181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</row>
    <row r="137" spans="2:17" x14ac:dyDescent="0.2">
      <c r="B137" s="181"/>
      <c r="C137" s="181"/>
      <c r="D137" s="181"/>
      <c r="E137" s="181"/>
      <c r="F137" s="181"/>
      <c r="G137" s="181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</row>
    <row r="138" spans="2:17" x14ac:dyDescent="0.2">
      <c r="B138" s="181"/>
      <c r="C138" s="181"/>
      <c r="D138" s="181"/>
      <c r="E138" s="181"/>
      <c r="F138" s="181"/>
      <c r="G138" s="181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</row>
    <row r="139" spans="2:17" x14ac:dyDescent="0.2">
      <c r="B139" s="181"/>
      <c r="C139" s="181"/>
      <c r="D139" s="181"/>
      <c r="E139" s="181"/>
      <c r="F139" s="181"/>
      <c r="G139" s="181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</row>
    <row r="140" spans="2:17" x14ac:dyDescent="0.2">
      <c r="B140" s="181"/>
      <c r="C140" s="181"/>
      <c r="D140" s="181"/>
      <c r="E140" s="181"/>
      <c r="F140" s="181"/>
      <c r="G140" s="181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</row>
    <row r="141" spans="2:17" x14ac:dyDescent="0.2">
      <c r="B141" s="181"/>
      <c r="C141" s="181"/>
      <c r="D141" s="181"/>
      <c r="E141" s="181"/>
      <c r="F141" s="181"/>
      <c r="G141" s="181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</row>
    <row r="142" spans="2:17" x14ac:dyDescent="0.2">
      <c r="B142" s="181"/>
      <c r="C142" s="181"/>
      <c r="D142" s="181"/>
      <c r="E142" s="181"/>
      <c r="F142" s="181"/>
      <c r="G142" s="181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</row>
    <row r="143" spans="2:17" x14ac:dyDescent="0.2">
      <c r="B143" s="181"/>
      <c r="C143" s="181"/>
      <c r="D143" s="181"/>
      <c r="E143" s="181"/>
      <c r="F143" s="181"/>
      <c r="G143" s="181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</row>
    <row r="144" spans="2:17" x14ac:dyDescent="0.2">
      <c r="B144" s="181"/>
      <c r="C144" s="181"/>
      <c r="D144" s="181"/>
      <c r="E144" s="181"/>
      <c r="F144" s="181"/>
      <c r="G144" s="181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</row>
    <row r="145" spans="2:17" x14ac:dyDescent="0.2">
      <c r="B145" s="181"/>
      <c r="C145" s="181"/>
      <c r="D145" s="181"/>
      <c r="E145" s="181"/>
      <c r="F145" s="181"/>
      <c r="G145" s="181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</row>
    <row r="146" spans="2:17" x14ac:dyDescent="0.2">
      <c r="B146" s="181"/>
      <c r="C146" s="181"/>
      <c r="D146" s="181"/>
      <c r="E146" s="181"/>
      <c r="F146" s="181"/>
      <c r="G146" s="181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</row>
    <row r="147" spans="2:17" x14ac:dyDescent="0.2">
      <c r="B147" s="181"/>
      <c r="C147" s="181"/>
      <c r="D147" s="181"/>
      <c r="E147" s="181"/>
      <c r="F147" s="181"/>
      <c r="G147" s="181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</row>
    <row r="148" spans="2:17" x14ac:dyDescent="0.2">
      <c r="B148" s="181"/>
      <c r="C148" s="181"/>
      <c r="D148" s="181"/>
      <c r="E148" s="181"/>
      <c r="F148" s="181"/>
      <c r="G148" s="181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</row>
    <row r="149" spans="2:17" x14ac:dyDescent="0.2">
      <c r="B149" s="181"/>
      <c r="C149" s="181"/>
      <c r="D149" s="181"/>
      <c r="E149" s="181"/>
      <c r="F149" s="181"/>
      <c r="G149" s="181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</row>
    <row r="150" spans="2:17" x14ac:dyDescent="0.2">
      <c r="B150" s="181"/>
      <c r="C150" s="181"/>
      <c r="D150" s="181"/>
      <c r="E150" s="181"/>
      <c r="F150" s="181"/>
      <c r="G150" s="181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</row>
    <row r="151" spans="2:17" x14ac:dyDescent="0.2">
      <c r="B151" s="181"/>
      <c r="C151" s="181"/>
      <c r="D151" s="181"/>
      <c r="E151" s="181"/>
      <c r="F151" s="181"/>
      <c r="G151" s="181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</row>
    <row r="152" spans="2:17" x14ac:dyDescent="0.2">
      <c r="B152" s="181"/>
      <c r="C152" s="181"/>
      <c r="D152" s="181"/>
      <c r="E152" s="181"/>
      <c r="F152" s="181"/>
      <c r="G152" s="181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</row>
    <row r="153" spans="2:17" x14ac:dyDescent="0.2">
      <c r="B153" s="181"/>
      <c r="C153" s="181"/>
      <c r="D153" s="181"/>
      <c r="E153" s="181"/>
      <c r="F153" s="181"/>
      <c r="G153" s="181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</row>
    <row r="154" spans="2:17" x14ac:dyDescent="0.2">
      <c r="B154" s="181"/>
      <c r="C154" s="181"/>
      <c r="D154" s="181"/>
      <c r="E154" s="181"/>
      <c r="F154" s="181"/>
      <c r="G154" s="181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</row>
    <row r="155" spans="2:17" x14ac:dyDescent="0.2">
      <c r="B155" s="181"/>
      <c r="C155" s="181"/>
      <c r="D155" s="181"/>
      <c r="E155" s="181"/>
      <c r="F155" s="181"/>
      <c r="G155" s="181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</row>
    <row r="156" spans="2:17" x14ac:dyDescent="0.2">
      <c r="B156" s="181"/>
      <c r="C156" s="181"/>
      <c r="D156" s="181"/>
      <c r="E156" s="181"/>
      <c r="F156" s="181"/>
      <c r="G156" s="181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</row>
    <row r="157" spans="2:17" x14ac:dyDescent="0.2">
      <c r="B157" s="181"/>
      <c r="C157" s="181"/>
      <c r="D157" s="181"/>
      <c r="E157" s="181"/>
      <c r="F157" s="181"/>
      <c r="G157" s="181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</row>
    <row r="158" spans="2:17" x14ac:dyDescent="0.2">
      <c r="B158" s="181"/>
      <c r="C158" s="181"/>
      <c r="D158" s="181"/>
      <c r="E158" s="181"/>
      <c r="F158" s="181"/>
      <c r="G158" s="181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</row>
    <row r="159" spans="2:17" x14ac:dyDescent="0.2">
      <c r="B159" s="181"/>
      <c r="C159" s="181"/>
      <c r="D159" s="181"/>
      <c r="E159" s="181"/>
      <c r="F159" s="181"/>
      <c r="G159" s="181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</row>
    <row r="160" spans="2:17" x14ac:dyDescent="0.2">
      <c r="B160" s="181"/>
      <c r="C160" s="181"/>
      <c r="D160" s="181"/>
      <c r="E160" s="181"/>
      <c r="F160" s="181"/>
      <c r="G160" s="181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</row>
    <row r="161" spans="2:17" x14ac:dyDescent="0.2">
      <c r="B161" s="181"/>
      <c r="C161" s="181"/>
      <c r="D161" s="181"/>
      <c r="E161" s="181"/>
      <c r="F161" s="181"/>
      <c r="G161" s="181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</row>
    <row r="162" spans="2:17" x14ac:dyDescent="0.2">
      <c r="B162" s="181"/>
      <c r="C162" s="181"/>
      <c r="D162" s="181"/>
      <c r="E162" s="181"/>
      <c r="F162" s="181"/>
      <c r="G162" s="181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</row>
    <row r="163" spans="2:17" x14ac:dyDescent="0.2">
      <c r="B163" s="181"/>
      <c r="C163" s="181"/>
      <c r="D163" s="181"/>
      <c r="E163" s="181"/>
      <c r="F163" s="181"/>
      <c r="G163" s="181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</row>
    <row r="164" spans="2:17" x14ac:dyDescent="0.2">
      <c r="B164" s="181"/>
      <c r="C164" s="181"/>
      <c r="D164" s="181"/>
      <c r="E164" s="181"/>
      <c r="F164" s="181"/>
      <c r="G164" s="181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</row>
    <row r="165" spans="2:17" x14ac:dyDescent="0.2">
      <c r="B165" s="181"/>
      <c r="C165" s="181"/>
      <c r="D165" s="181"/>
      <c r="E165" s="181"/>
      <c r="F165" s="181"/>
      <c r="G165" s="181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</row>
    <row r="166" spans="2:17" x14ac:dyDescent="0.2">
      <c r="B166" s="181"/>
      <c r="C166" s="181"/>
      <c r="D166" s="181"/>
      <c r="E166" s="181"/>
      <c r="F166" s="181"/>
      <c r="G166" s="181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</row>
    <row r="167" spans="2:17" x14ac:dyDescent="0.2">
      <c r="B167" s="181"/>
      <c r="C167" s="181"/>
      <c r="D167" s="181"/>
      <c r="E167" s="181"/>
      <c r="F167" s="181"/>
      <c r="G167" s="181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</row>
    <row r="168" spans="2:17" x14ac:dyDescent="0.2">
      <c r="B168" s="181"/>
      <c r="C168" s="181"/>
      <c r="D168" s="181"/>
      <c r="E168" s="181"/>
      <c r="F168" s="181"/>
      <c r="G168" s="181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</row>
  </sheetData>
  <mergeCells count="1">
    <mergeCell ref="A2:G2"/>
  </mergeCells>
  <printOptions horizontalCentered="1" verticalCentered="1"/>
  <pageMargins left="0" right="0" top="0" bottom="0" header="0.51181102362204722" footer="0.51181102362204722"/>
  <pageSetup paperSize="9" scale="5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A129" sqref="A129"/>
    </sheetView>
  </sheetViews>
  <sheetFormatPr defaultColWidth="9.140625" defaultRowHeight="12.75" outlineLevelRow="3" x14ac:dyDescent="0.2"/>
  <cols>
    <col min="1" max="1" width="52" style="221" customWidth="1"/>
    <col min="2" max="7" width="15.140625" style="192" customWidth="1"/>
    <col min="8" max="16384" width="9.140625" style="221"/>
  </cols>
  <sheetData>
    <row r="2" spans="1:19" ht="18.75" x14ac:dyDescent="0.3">
      <c r="A2" s="5" t="s">
        <v>346</v>
      </c>
      <c r="B2" s="3"/>
      <c r="C2" s="3"/>
      <c r="D2" s="3"/>
      <c r="E2" s="3"/>
      <c r="F2" s="3"/>
      <c r="G2" s="3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x14ac:dyDescent="0.2">
      <c r="A3" s="76"/>
    </row>
    <row r="4" spans="1:19" s="236" customFormat="1" x14ac:dyDescent="0.2">
      <c r="B4" s="223"/>
      <c r="C4" s="223"/>
      <c r="D4" s="223"/>
      <c r="E4" s="223"/>
      <c r="F4" s="223"/>
      <c r="G4" s="236" t="s">
        <v>367</v>
      </c>
    </row>
    <row r="5" spans="1:19" s="37" customFormat="1" x14ac:dyDescent="0.2">
      <c r="A5" s="220"/>
      <c r="B5" s="244">
        <v>42735</v>
      </c>
      <c r="C5" s="244">
        <v>43100</v>
      </c>
      <c r="D5" s="244">
        <v>43465</v>
      </c>
      <c r="E5" s="244">
        <v>43830</v>
      </c>
      <c r="F5" s="244">
        <v>44196</v>
      </c>
      <c r="G5" s="244">
        <v>44377</v>
      </c>
    </row>
    <row r="6" spans="1:19" s="143" customFormat="1" ht="31.5" x14ac:dyDescent="0.2">
      <c r="A6" s="212" t="s">
        <v>213</v>
      </c>
      <c r="B6" s="127">
        <f>B$7+B$81</f>
        <v>70.972707080149988</v>
      </c>
      <c r="C6" s="127">
        <f>C$7+C$81</f>
        <v>76.305753084320017</v>
      </c>
      <c r="D6" s="127">
        <f>D$7+D$81</f>
        <v>78.315547975930002</v>
      </c>
      <c r="E6" s="127">
        <f>E$7+E$81</f>
        <v>84.365406859520007</v>
      </c>
      <c r="F6" s="127">
        <f>F$7+F$81</f>
        <v>90.253504033989998</v>
      </c>
      <c r="G6" s="127">
        <v>92.520304032729996</v>
      </c>
    </row>
    <row r="7" spans="1:19" s="20" customFormat="1" ht="15" x14ac:dyDescent="0.2">
      <c r="A7" s="170" t="s">
        <v>214</v>
      </c>
      <c r="B7" s="176">
        <f t="shared" ref="B7:G7" si="0">B$8+B$47</f>
        <v>60.712804731319991</v>
      </c>
      <c r="C7" s="176">
        <f t="shared" si="0"/>
        <v>65.332784469560011</v>
      </c>
      <c r="D7" s="176">
        <f t="shared" si="0"/>
        <v>67.186989245079999</v>
      </c>
      <c r="E7" s="176">
        <f t="shared" si="0"/>
        <v>74.362672420240003</v>
      </c>
      <c r="F7" s="176">
        <f t="shared" si="0"/>
        <v>79.903217077660003</v>
      </c>
      <c r="G7" s="176">
        <f t="shared" si="0"/>
        <v>81.866061179889996</v>
      </c>
    </row>
    <row r="8" spans="1:19" s="110" customFormat="1" ht="15" outlineLevel="1" x14ac:dyDescent="0.2">
      <c r="A8" s="95" t="s">
        <v>215</v>
      </c>
      <c r="B8" s="147">
        <f t="shared" ref="B8:G8" si="1">B$9+B$45</f>
        <v>24.664375450929999</v>
      </c>
      <c r="C8" s="147">
        <f t="shared" si="1"/>
        <v>26.842676472450012</v>
      </c>
      <c r="D8" s="147">
        <f t="shared" si="1"/>
        <v>27.487826315950002</v>
      </c>
      <c r="E8" s="147">
        <f t="shared" si="1"/>
        <v>35.020184952060006</v>
      </c>
      <c r="F8" s="147">
        <f t="shared" si="1"/>
        <v>35.392538767910004</v>
      </c>
      <c r="G8" s="147">
        <f t="shared" si="1"/>
        <v>36.839111490219999</v>
      </c>
    </row>
    <row r="9" spans="1:19" s="69" customFormat="1" outlineLevel="2" x14ac:dyDescent="0.2">
      <c r="A9" s="27" t="s">
        <v>216</v>
      </c>
      <c r="B9" s="72">
        <f>SUM(B$10:B$44)</f>
        <v>24.57196211378</v>
      </c>
      <c r="C9" s="72">
        <f>SUM(C$10:C$44)</f>
        <v>26.757860621410014</v>
      </c>
      <c r="D9" s="72">
        <f>SUM(D$10:D$44)</f>
        <v>27.406626104820003</v>
      </c>
      <c r="E9" s="72">
        <f>SUM(E$10:E$44)</f>
        <v>34.930848530000006</v>
      </c>
      <c r="F9" s="72">
        <f>SUM(F$10:F$44)</f>
        <v>35.322377285950004</v>
      </c>
      <c r="G9" s="72">
        <v>36.768547742529996</v>
      </c>
    </row>
    <row r="10" spans="1:19" s="239" customFormat="1" outlineLevel="3" x14ac:dyDescent="0.2">
      <c r="A10" s="142" t="s">
        <v>347</v>
      </c>
      <c r="B10" s="166">
        <v>0</v>
      </c>
      <c r="C10" s="166">
        <v>0</v>
      </c>
      <c r="D10" s="166">
        <v>0.423707</v>
      </c>
      <c r="E10" s="166">
        <v>0</v>
      </c>
      <c r="F10" s="166">
        <v>0</v>
      </c>
      <c r="G10" s="166">
        <v>0</v>
      </c>
    </row>
    <row r="11" spans="1:19" outlineLevel="3" x14ac:dyDescent="0.2">
      <c r="A11" s="142" t="s">
        <v>323</v>
      </c>
      <c r="B11" s="120">
        <v>2.7521376118899998</v>
      </c>
      <c r="C11" s="120">
        <v>2.2321566689900001</v>
      </c>
      <c r="D11" s="120">
        <v>2.2627073694200002</v>
      </c>
      <c r="E11" s="120">
        <v>3.0702229567899999</v>
      </c>
      <c r="F11" s="120">
        <v>2.5383883414600001</v>
      </c>
      <c r="G11" s="120">
        <v>2.64097448881</v>
      </c>
      <c r="H11" s="214"/>
      <c r="I11" s="214"/>
      <c r="J11" s="214"/>
      <c r="K11" s="214"/>
      <c r="L11" s="214"/>
      <c r="M11" s="214"/>
      <c r="N11" s="214"/>
      <c r="O11" s="214"/>
      <c r="P11" s="214"/>
      <c r="Q11" s="214"/>
    </row>
    <row r="12" spans="1:19" outlineLevel="3" x14ac:dyDescent="0.2">
      <c r="A12" s="142" t="s">
        <v>218</v>
      </c>
      <c r="B12" s="120">
        <v>0.63929505277999998</v>
      </c>
      <c r="C12" s="120">
        <v>0.67812195027</v>
      </c>
      <c r="D12" s="120">
        <v>0.68740315390999995</v>
      </c>
      <c r="E12" s="120">
        <v>0.80354805750000002</v>
      </c>
      <c r="F12" s="120">
        <v>0.67314833805999996</v>
      </c>
      <c r="G12" s="120">
        <v>0.64515772937000004</v>
      </c>
      <c r="H12" s="214"/>
      <c r="I12" s="214"/>
      <c r="J12" s="214"/>
      <c r="K12" s="214"/>
      <c r="L12" s="214"/>
      <c r="M12" s="214"/>
      <c r="N12" s="214"/>
      <c r="O12" s="214"/>
      <c r="P12" s="214"/>
      <c r="Q12" s="214"/>
    </row>
    <row r="13" spans="1:19" outlineLevel="3" x14ac:dyDescent="0.2">
      <c r="A13" s="142" t="s">
        <v>348</v>
      </c>
      <c r="B13" s="120">
        <v>0.12789482406</v>
      </c>
      <c r="C13" s="120">
        <v>0.24593776166</v>
      </c>
      <c r="D13" s="120">
        <v>0.69196167220000004</v>
      </c>
      <c r="E13" s="120">
        <v>1.59467773396</v>
      </c>
      <c r="F13" s="120">
        <v>1.96742521474</v>
      </c>
      <c r="G13" s="120">
        <v>2.36228425997</v>
      </c>
      <c r="H13" s="214"/>
      <c r="I13" s="214"/>
      <c r="J13" s="214"/>
      <c r="K13" s="214"/>
      <c r="L13" s="214"/>
      <c r="M13" s="214"/>
      <c r="N13" s="214"/>
      <c r="O13" s="214"/>
      <c r="P13" s="214"/>
      <c r="Q13" s="214"/>
    </row>
    <row r="14" spans="1:19" outlineLevel="3" x14ac:dyDescent="0.2">
      <c r="A14" s="142" t="s">
        <v>220</v>
      </c>
      <c r="B14" s="120">
        <v>1.04814640274</v>
      </c>
      <c r="C14" s="120">
        <v>1.30044928209</v>
      </c>
      <c r="D14" s="120">
        <v>1.3182480490299999</v>
      </c>
      <c r="E14" s="120">
        <v>1.54098166862</v>
      </c>
      <c r="F14" s="120">
        <v>1.29091127722</v>
      </c>
      <c r="G14" s="120">
        <v>1.3430820236900001</v>
      </c>
      <c r="H14" s="214"/>
      <c r="I14" s="214"/>
      <c r="J14" s="214"/>
      <c r="K14" s="214"/>
      <c r="L14" s="214"/>
      <c r="M14" s="214"/>
      <c r="N14" s="214"/>
      <c r="O14" s="214"/>
      <c r="P14" s="214"/>
      <c r="Q14" s="214"/>
    </row>
    <row r="15" spans="1:19" outlineLevel="3" x14ac:dyDescent="0.2">
      <c r="A15" s="142" t="s">
        <v>221</v>
      </c>
      <c r="B15" s="120">
        <v>1.36507755659</v>
      </c>
      <c r="C15" s="120">
        <v>1.02254508758</v>
      </c>
      <c r="D15" s="120">
        <v>1.0365402828900001</v>
      </c>
      <c r="E15" s="120">
        <v>1.2116760391900001</v>
      </c>
      <c r="F15" s="120">
        <v>1.01504534102</v>
      </c>
      <c r="G15" s="120">
        <v>1.0560672718599999</v>
      </c>
      <c r="H15" s="214"/>
      <c r="I15" s="214"/>
      <c r="J15" s="214"/>
      <c r="K15" s="214"/>
      <c r="L15" s="214"/>
      <c r="M15" s="214"/>
      <c r="N15" s="214"/>
      <c r="O15" s="214"/>
      <c r="P15" s="214"/>
      <c r="Q15" s="214"/>
    </row>
    <row r="16" spans="1:19" outlineLevel="3" x14ac:dyDescent="0.2">
      <c r="A16" s="142" t="s">
        <v>222</v>
      </c>
      <c r="B16" s="120">
        <v>1.8848246715800001</v>
      </c>
      <c r="C16" s="120">
        <v>1.67098825562</v>
      </c>
      <c r="D16" s="120">
        <v>1.69385845206</v>
      </c>
      <c r="E16" s="120">
        <v>1.98005589748</v>
      </c>
      <c r="F16" s="120">
        <v>1.65873257264</v>
      </c>
      <c r="G16" s="120">
        <v>1.72576840852</v>
      </c>
      <c r="H16" s="214"/>
      <c r="I16" s="214"/>
      <c r="J16" s="214"/>
      <c r="K16" s="214"/>
      <c r="L16" s="214"/>
      <c r="M16" s="214"/>
      <c r="N16" s="214"/>
      <c r="O16" s="214"/>
      <c r="P16" s="214"/>
      <c r="Q16" s="214"/>
    </row>
    <row r="17" spans="1:17" outlineLevel="3" x14ac:dyDescent="0.2">
      <c r="A17" s="142" t="s">
        <v>223</v>
      </c>
      <c r="B17" s="120">
        <v>1.57368472887</v>
      </c>
      <c r="C17" s="120">
        <v>3.3291023126899999</v>
      </c>
      <c r="D17" s="120">
        <v>3.3746665013200001</v>
      </c>
      <c r="E17" s="120">
        <v>3.9448563720599998</v>
      </c>
      <c r="F17" s="120">
        <v>3.5465986079</v>
      </c>
      <c r="G17" s="120">
        <v>3.7561646361199998</v>
      </c>
      <c r="H17" s="214"/>
      <c r="I17" s="214"/>
      <c r="J17" s="214"/>
      <c r="K17" s="214"/>
      <c r="L17" s="214"/>
      <c r="M17" s="214"/>
      <c r="N17" s="214"/>
      <c r="O17" s="214"/>
      <c r="P17" s="214"/>
      <c r="Q17" s="214"/>
    </row>
    <row r="18" spans="1:17" outlineLevel="3" x14ac:dyDescent="0.2">
      <c r="A18" s="142" t="s">
        <v>224</v>
      </c>
      <c r="B18" s="120">
        <v>0</v>
      </c>
      <c r="C18" s="120">
        <v>0.43102746574</v>
      </c>
      <c r="D18" s="120">
        <v>0.43692677880000003</v>
      </c>
      <c r="E18" s="120">
        <v>0.51075073250000003</v>
      </c>
      <c r="F18" s="120">
        <v>0.42786614134000001</v>
      </c>
      <c r="G18" s="120">
        <v>0.44515787654</v>
      </c>
      <c r="H18" s="214"/>
      <c r="I18" s="214"/>
      <c r="J18" s="214"/>
      <c r="K18" s="214"/>
      <c r="L18" s="214"/>
      <c r="M18" s="214"/>
      <c r="N18" s="214"/>
      <c r="O18" s="214"/>
      <c r="P18" s="214"/>
      <c r="Q18" s="214"/>
    </row>
    <row r="19" spans="1:17" outlineLevel="3" x14ac:dyDescent="0.2">
      <c r="A19" s="142" t="s">
        <v>349</v>
      </c>
      <c r="B19" s="120">
        <v>0</v>
      </c>
      <c r="C19" s="120">
        <v>0.43102746574</v>
      </c>
      <c r="D19" s="120">
        <v>0.43692677880000003</v>
      </c>
      <c r="E19" s="120">
        <v>0.51075073250000003</v>
      </c>
      <c r="F19" s="120">
        <v>0.42786614134000001</v>
      </c>
      <c r="G19" s="120">
        <v>0.44515787654</v>
      </c>
      <c r="H19" s="214"/>
      <c r="I19" s="214"/>
      <c r="J19" s="214"/>
      <c r="K19" s="214"/>
      <c r="L19" s="214"/>
      <c r="M19" s="214"/>
      <c r="N19" s="214"/>
      <c r="O19" s="214"/>
      <c r="P19" s="214"/>
      <c r="Q19" s="214"/>
    </row>
    <row r="20" spans="1:17" outlineLevel="3" x14ac:dyDescent="0.2">
      <c r="A20" s="142" t="s">
        <v>350</v>
      </c>
      <c r="B20" s="120">
        <v>1.076022</v>
      </c>
      <c r="C20" s="120">
        <v>1.07894224034</v>
      </c>
      <c r="D20" s="120">
        <v>1.3515315323999999</v>
      </c>
      <c r="E20" s="120">
        <v>1.3257462422599999</v>
      </c>
      <c r="F20" s="120">
        <v>1.4937057667</v>
      </c>
      <c r="G20" s="120">
        <v>2.79881416504</v>
      </c>
      <c r="H20" s="214"/>
      <c r="I20" s="214"/>
      <c r="J20" s="214"/>
      <c r="K20" s="214"/>
      <c r="L20" s="214"/>
      <c r="M20" s="214"/>
      <c r="N20" s="214"/>
      <c r="O20" s="214"/>
      <c r="P20" s="214"/>
      <c r="Q20" s="214"/>
    </row>
    <row r="21" spans="1:17" outlineLevel="3" x14ac:dyDescent="0.2">
      <c r="A21" s="142" t="s">
        <v>324</v>
      </c>
      <c r="B21" s="120">
        <v>0</v>
      </c>
      <c r="C21" s="120">
        <v>0.43102746574</v>
      </c>
      <c r="D21" s="120">
        <v>0.43692677880000003</v>
      </c>
      <c r="E21" s="120">
        <v>0.51075073250000003</v>
      </c>
      <c r="F21" s="120">
        <v>0.42786614134000001</v>
      </c>
      <c r="G21" s="120">
        <v>0.44515787654</v>
      </c>
      <c r="H21" s="214"/>
      <c r="I21" s="214"/>
      <c r="J21" s="214"/>
      <c r="K21" s="214"/>
      <c r="L21" s="214"/>
      <c r="M21" s="214"/>
      <c r="N21" s="214"/>
      <c r="O21" s="214"/>
      <c r="P21" s="214"/>
      <c r="Q21" s="214"/>
    </row>
    <row r="22" spans="1:17" outlineLevel="3" x14ac:dyDescent="0.2">
      <c r="A22" s="142" t="s">
        <v>228</v>
      </c>
      <c r="B22" s="120">
        <v>0</v>
      </c>
      <c r="C22" s="120">
        <v>0.43102746574</v>
      </c>
      <c r="D22" s="120">
        <v>0.43692677880000003</v>
      </c>
      <c r="E22" s="120">
        <v>0.51075073250000003</v>
      </c>
      <c r="F22" s="120">
        <v>0.42786614134000001</v>
      </c>
      <c r="G22" s="120">
        <v>0.44515787654</v>
      </c>
      <c r="H22" s="214"/>
      <c r="I22" s="214"/>
      <c r="J22" s="214"/>
      <c r="K22" s="214"/>
      <c r="L22" s="214"/>
      <c r="M22" s="214"/>
      <c r="N22" s="214"/>
      <c r="O22" s="214"/>
      <c r="P22" s="214"/>
      <c r="Q22" s="214"/>
    </row>
    <row r="23" spans="1:17" outlineLevel="3" x14ac:dyDescent="0.2">
      <c r="A23" s="142" t="s">
        <v>351</v>
      </c>
      <c r="B23" s="120">
        <v>2.3667307419600001</v>
      </c>
      <c r="C23" s="120">
        <v>2.5512044713000002</v>
      </c>
      <c r="D23" s="120">
        <v>0.69286224135999996</v>
      </c>
      <c r="E23" s="120">
        <v>1.9942664029399999</v>
      </c>
      <c r="F23" s="120">
        <v>3.6177396860700002</v>
      </c>
      <c r="G23" s="120">
        <v>3.37645162359</v>
      </c>
      <c r="H23" s="214"/>
      <c r="I23" s="214"/>
      <c r="J23" s="214"/>
      <c r="K23" s="214"/>
      <c r="L23" s="214"/>
      <c r="M23" s="214"/>
      <c r="N23" s="214"/>
      <c r="O23" s="214"/>
      <c r="P23" s="214"/>
      <c r="Q23" s="214"/>
    </row>
    <row r="24" spans="1:17" outlineLevel="3" x14ac:dyDescent="0.2">
      <c r="A24" s="142" t="s">
        <v>230</v>
      </c>
      <c r="B24" s="120">
        <v>0</v>
      </c>
      <c r="C24" s="120">
        <v>0.43102746574</v>
      </c>
      <c r="D24" s="120">
        <v>0.43692677880000003</v>
      </c>
      <c r="E24" s="120">
        <v>0.51075073250000003</v>
      </c>
      <c r="F24" s="120">
        <v>0.42786614134000001</v>
      </c>
      <c r="G24" s="120">
        <v>0.44515787654</v>
      </c>
      <c r="H24" s="214"/>
      <c r="I24" s="214"/>
      <c r="J24" s="214"/>
      <c r="K24" s="214"/>
      <c r="L24" s="214"/>
      <c r="M24" s="214"/>
      <c r="N24" s="214"/>
      <c r="O24" s="214"/>
      <c r="P24" s="214"/>
      <c r="Q24" s="214"/>
    </row>
    <row r="25" spans="1:17" outlineLevel="3" x14ac:dyDescent="0.2">
      <c r="A25" s="142" t="s">
        <v>231</v>
      </c>
      <c r="B25" s="120">
        <v>0</v>
      </c>
      <c r="C25" s="120">
        <v>0.43102746574</v>
      </c>
      <c r="D25" s="120">
        <v>0.43692677880000003</v>
      </c>
      <c r="E25" s="120">
        <v>0.51075073250000003</v>
      </c>
      <c r="F25" s="120">
        <v>0.42786614134000001</v>
      </c>
      <c r="G25" s="120">
        <v>0.44515787654</v>
      </c>
      <c r="H25" s="214"/>
      <c r="I25" s="214"/>
      <c r="J25" s="214"/>
      <c r="K25" s="214"/>
      <c r="L25" s="214"/>
      <c r="M25" s="214"/>
      <c r="N25" s="214"/>
      <c r="O25" s="214"/>
      <c r="P25" s="214"/>
      <c r="Q25" s="214"/>
    </row>
    <row r="26" spans="1:17" outlineLevel="3" x14ac:dyDescent="0.2">
      <c r="A26" s="142" t="s">
        <v>232</v>
      </c>
      <c r="B26" s="120">
        <v>0</v>
      </c>
      <c r="C26" s="120">
        <v>0.43102746574</v>
      </c>
      <c r="D26" s="120">
        <v>0.43692677880000003</v>
      </c>
      <c r="E26" s="120">
        <v>0.51075073250000003</v>
      </c>
      <c r="F26" s="120">
        <v>0.42786614134000001</v>
      </c>
      <c r="G26" s="120">
        <v>0.44515787654</v>
      </c>
      <c r="H26" s="214"/>
      <c r="I26" s="214"/>
      <c r="J26" s="214"/>
      <c r="K26" s="214"/>
      <c r="L26" s="214"/>
      <c r="M26" s="214"/>
      <c r="N26" s="214"/>
      <c r="O26" s="214"/>
      <c r="P26" s="214"/>
      <c r="Q26" s="214"/>
    </row>
    <row r="27" spans="1:17" outlineLevel="3" x14ac:dyDescent="0.2">
      <c r="A27" s="142" t="s">
        <v>233</v>
      </c>
      <c r="B27" s="120">
        <v>0</v>
      </c>
      <c r="C27" s="120">
        <v>0.43102746574</v>
      </c>
      <c r="D27" s="120">
        <v>0.43692677880000003</v>
      </c>
      <c r="E27" s="120">
        <v>0.51075073250000003</v>
      </c>
      <c r="F27" s="120">
        <v>0.42786614134000001</v>
      </c>
      <c r="G27" s="120">
        <v>0.44515787654</v>
      </c>
      <c r="H27" s="214"/>
      <c r="I27" s="214"/>
      <c r="J27" s="214"/>
      <c r="K27" s="214"/>
      <c r="L27" s="214"/>
      <c r="M27" s="214"/>
      <c r="N27" s="214"/>
      <c r="O27" s="214"/>
      <c r="P27" s="214"/>
      <c r="Q27" s="214"/>
    </row>
    <row r="28" spans="1:17" outlineLevel="3" x14ac:dyDescent="0.2">
      <c r="A28" s="142" t="s">
        <v>234</v>
      </c>
      <c r="B28" s="120">
        <v>0</v>
      </c>
      <c r="C28" s="120">
        <v>0.43102746574</v>
      </c>
      <c r="D28" s="120">
        <v>0.43692677880000003</v>
      </c>
      <c r="E28" s="120">
        <v>0.51075073250000003</v>
      </c>
      <c r="F28" s="120">
        <v>0.42786614134000001</v>
      </c>
      <c r="G28" s="120">
        <v>0.44515787654</v>
      </c>
      <c r="H28" s="214"/>
      <c r="I28" s="214"/>
      <c r="J28" s="214"/>
      <c r="K28" s="214"/>
      <c r="L28" s="214"/>
      <c r="M28" s="214"/>
      <c r="N28" s="214"/>
      <c r="O28" s="214"/>
      <c r="P28" s="214"/>
      <c r="Q28" s="214"/>
    </row>
    <row r="29" spans="1:17" outlineLevel="3" x14ac:dyDescent="0.2">
      <c r="A29" s="142" t="s">
        <v>235</v>
      </c>
      <c r="B29" s="120">
        <v>0</v>
      </c>
      <c r="C29" s="120">
        <v>0.43102746574</v>
      </c>
      <c r="D29" s="120">
        <v>0.43692677880000003</v>
      </c>
      <c r="E29" s="120">
        <v>0.51075073250000003</v>
      </c>
      <c r="F29" s="120">
        <v>0.42786614134000001</v>
      </c>
      <c r="G29" s="120">
        <v>0.44515787654</v>
      </c>
      <c r="H29" s="214"/>
      <c r="I29" s="214"/>
      <c r="J29" s="214"/>
      <c r="K29" s="214"/>
      <c r="L29" s="214"/>
      <c r="M29" s="214"/>
      <c r="N29" s="214"/>
      <c r="O29" s="214"/>
      <c r="P29" s="214"/>
      <c r="Q29" s="214"/>
    </row>
    <row r="30" spans="1:17" outlineLevel="3" x14ac:dyDescent="0.2">
      <c r="A30" s="142" t="s">
        <v>236</v>
      </c>
      <c r="B30" s="120">
        <v>0</v>
      </c>
      <c r="C30" s="120">
        <v>0.43102746574</v>
      </c>
      <c r="D30" s="120">
        <v>0.43692677880000003</v>
      </c>
      <c r="E30" s="120">
        <v>0.51075073250000003</v>
      </c>
      <c r="F30" s="120">
        <v>0.42786614134000001</v>
      </c>
      <c r="G30" s="120">
        <v>0.44515787654</v>
      </c>
      <c r="H30" s="214"/>
      <c r="I30" s="214"/>
      <c r="J30" s="214"/>
      <c r="K30" s="214"/>
      <c r="L30" s="214"/>
      <c r="M30" s="214"/>
      <c r="N30" s="214"/>
      <c r="O30" s="214"/>
      <c r="P30" s="214"/>
      <c r="Q30" s="214"/>
    </row>
    <row r="31" spans="1:17" outlineLevel="3" x14ac:dyDescent="0.2">
      <c r="A31" s="142" t="s">
        <v>237</v>
      </c>
      <c r="B31" s="120">
        <v>0</v>
      </c>
      <c r="C31" s="120">
        <v>0.43102746574</v>
      </c>
      <c r="D31" s="120">
        <v>0.43692677880000003</v>
      </c>
      <c r="E31" s="120">
        <v>0.51075073250000003</v>
      </c>
      <c r="F31" s="120">
        <v>0.42786614134000001</v>
      </c>
      <c r="G31" s="120">
        <v>0.44515787654</v>
      </c>
      <c r="H31" s="214"/>
      <c r="I31" s="214"/>
      <c r="J31" s="214"/>
      <c r="K31" s="214"/>
      <c r="L31" s="214"/>
      <c r="M31" s="214"/>
      <c r="N31" s="214"/>
      <c r="O31" s="214"/>
      <c r="P31" s="214"/>
      <c r="Q31" s="214"/>
    </row>
    <row r="32" spans="1:17" outlineLevel="3" x14ac:dyDescent="0.2">
      <c r="A32" s="142" t="s">
        <v>238</v>
      </c>
      <c r="B32" s="120">
        <v>0</v>
      </c>
      <c r="C32" s="120">
        <v>0.43102746574</v>
      </c>
      <c r="D32" s="120">
        <v>0.43692677880000003</v>
      </c>
      <c r="E32" s="120">
        <v>0.51075073250000003</v>
      </c>
      <c r="F32" s="120">
        <v>0.42786614134000001</v>
      </c>
      <c r="G32" s="120">
        <v>0.44515787654</v>
      </c>
      <c r="H32" s="214"/>
      <c r="I32" s="214"/>
      <c r="J32" s="214"/>
      <c r="K32" s="214"/>
      <c r="L32" s="214"/>
      <c r="M32" s="214"/>
      <c r="N32" s="214"/>
      <c r="O32" s="214"/>
      <c r="P32" s="214"/>
      <c r="Q32" s="214"/>
    </row>
    <row r="33" spans="1:17" outlineLevel="3" x14ac:dyDescent="0.2">
      <c r="A33" s="142" t="s">
        <v>239</v>
      </c>
      <c r="B33" s="120">
        <v>0</v>
      </c>
      <c r="C33" s="120">
        <v>0.43102746574</v>
      </c>
      <c r="D33" s="120">
        <v>0.43692677880000003</v>
      </c>
      <c r="E33" s="120">
        <v>0.51075073250000003</v>
      </c>
      <c r="F33" s="120">
        <v>0.42786614134000001</v>
      </c>
      <c r="G33" s="120">
        <v>0.44515787654</v>
      </c>
      <c r="H33" s="214"/>
      <c r="I33" s="214"/>
      <c r="J33" s="214"/>
      <c r="K33" s="214"/>
      <c r="L33" s="214"/>
      <c r="M33" s="214"/>
      <c r="N33" s="214"/>
      <c r="O33" s="214"/>
      <c r="P33" s="214"/>
      <c r="Q33" s="214"/>
    </row>
    <row r="34" spans="1:17" outlineLevel="3" x14ac:dyDescent="0.2">
      <c r="A34" s="142" t="s">
        <v>240</v>
      </c>
      <c r="B34" s="120">
        <v>3.6777066999999999E-4</v>
      </c>
      <c r="C34" s="120">
        <v>1.9417667369999999E-2</v>
      </c>
      <c r="D34" s="120">
        <v>0.23983854674999999</v>
      </c>
      <c r="E34" s="120">
        <v>0</v>
      </c>
      <c r="F34" s="120">
        <v>1.1826506051800001</v>
      </c>
      <c r="G34" s="120">
        <v>0</v>
      </c>
      <c r="H34" s="214"/>
      <c r="I34" s="214"/>
      <c r="J34" s="214"/>
      <c r="K34" s="214"/>
      <c r="L34" s="214"/>
      <c r="M34" s="214"/>
      <c r="N34" s="214"/>
      <c r="O34" s="214"/>
      <c r="P34" s="214"/>
      <c r="Q34" s="214"/>
    </row>
    <row r="35" spans="1:17" outlineLevel="3" x14ac:dyDescent="0.2">
      <c r="A35" s="142" t="s">
        <v>241</v>
      </c>
      <c r="B35" s="120">
        <v>0.67899236573999999</v>
      </c>
      <c r="C35" s="120">
        <v>1.6063551595600001</v>
      </c>
      <c r="D35" s="120">
        <v>2.2713122724199999</v>
      </c>
      <c r="E35" s="120">
        <v>3.3713226771100002</v>
      </c>
      <c r="F35" s="120">
        <v>2.1574173242899999</v>
      </c>
      <c r="G35" s="120">
        <v>3.0097196683499998</v>
      </c>
      <c r="H35" s="214"/>
      <c r="I35" s="214"/>
      <c r="J35" s="214"/>
      <c r="K35" s="214"/>
      <c r="L35" s="214"/>
      <c r="M35" s="214"/>
      <c r="N35" s="214"/>
      <c r="O35" s="214"/>
      <c r="P35" s="214"/>
      <c r="Q35" s="214"/>
    </row>
    <row r="36" spans="1:17" outlineLevel="3" x14ac:dyDescent="0.2">
      <c r="A36" s="142" t="s">
        <v>327</v>
      </c>
      <c r="B36" s="120">
        <v>0</v>
      </c>
      <c r="C36" s="120">
        <v>0.43102771513999999</v>
      </c>
      <c r="D36" s="120">
        <v>0.43692703161000002</v>
      </c>
      <c r="E36" s="120">
        <v>0.51075102803000005</v>
      </c>
      <c r="F36" s="120">
        <v>0.42786638891000001</v>
      </c>
      <c r="G36" s="120">
        <v>0.44515813410999999</v>
      </c>
      <c r="H36" s="214"/>
      <c r="I36" s="214"/>
      <c r="J36" s="214"/>
      <c r="K36" s="214"/>
      <c r="L36" s="214"/>
      <c r="M36" s="214"/>
      <c r="N36" s="214"/>
      <c r="O36" s="214"/>
      <c r="P36" s="214"/>
      <c r="Q36" s="214"/>
    </row>
    <row r="37" spans="1:17" outlineLevel="3" x14ac:dyDescent="0.2">
      <c r="A37" s="142" t="s">
        <v>352</v>
      </c>
      <c r="B37" s="120">
        <v>0.57319034508</v>
      </c>
      <c r="C37" s="120">
        <v>1.0688624199999999E-3</v>
      </c>
      <c r="D37" s="120">
        <v>1.08349155E-3</v>
      </c>
      <c r="E37" s="120">
        <v>0.29679729124999998</v>
      </c>
      <c r="F37" s="120">
        <v>0.66909282536000003</v>
      </c>
      <c r="G37" s="120">
        <v>1.51791660382</v>
      </c>
      <c r="H37" s="214"/>
      <c r="I37" s="214"/>
      <c r="J37" s="214"/>
      <c r="K37" s="214"/>
      <c r="L37" s="214"/>
      <c r="M37" s="214"/>
      <c r="N37" s="214"/>
      <c r="O37" s="214"/>
      <c r="P37" s="214"/>
      <c r="Q37" s="214"/>
    </row>
    <row r="38" spans="1:17" outlineLevel="3" x14ac:dyDescent="0.2">
      <c r="A38" s="142" t="s">
        <v>328</v>
      </c>
      <c r="B38" s="120">
        <v>5.5742871886499996</v>
      </c>
      <c r="C38" s="120">
        <v>1.82328452659</v>
      </c>
      <c r="D38" s="120">
        <v>1.4219136382299999</v>
      </c>
      <c r="E38" s="120">
        <v>1.9655999696199999</v>
      </c>
      <c r="F38" s="120">
        <v>2.0505828906499999</v>
      </c>
      <c r="G38" s="120">
        <v>2.0220714004699998</v>
      </c>
      <c r="H38" s="214"/>
      <c r="I38" s="214"/>
      <c r="J38" s="214"/>
      <c r="K38" s="214"/>
      <c r="L38" s="214"/>
      <c r="M38" s="214"/>
      <c r="N38" s="214"/>
      <c r="O38" s="214"/>
      <c r="P38" s="214"/>
      <c r="Q38" s="214"/>
    </row>
    <row r="39" spans="1:17" outlineLevel="3" x14ac:dyDescent="0.2">
      <c r="A39" s="142" t="s">
        <v>353</v>
      </c>
      <c r="B39" s="120">
        <v>7.93652779E-3</v>
      </c>
      <c r="C39" s="120">
        <v>0.38748500000000002</v>
      </c>
      <c r="D39" s="120">
        <v>0.32409117412999999</v>
      </c>
      <c r="E39" s="120">
        <v>0</v>
      </c>
      <c r="F39" s="120">
        <v>0.39557383659000001</v>
      </c>
      <c r="G39" s="120">
        <v>0</v>
      </c>
      <c r="H39" s="214"/>
      <c r="I39" s="214"/>
      <c r="J39" s="214"/>
      <c r="K39" s="214"/>
      <c r="L39" s="214"/>
      <c r="M39" s="214"/>
      <c r="N39" s="214"/>
      <c r="O39" s="214"/>
      <c r="P39" s="214"/>
      <c r="Q39" s="214"/>
    </row>
    <row r="40" spans="1:17" outlineLevel="3" x14ac:dyDescent="0.2">
      <c r="A40" s="142" t="s">
        <v>246</v>
      </c>
      <c r="B40" s="120">
        <v>0.88632730900000001</v>
      </c>
      <c r="C40" s="120">
        <v>0.27790779301000001</v>
      </c>
      <c r="D40" s="120">
        <v>0.20947864409</v>
      </c>
      <c r="E40" s="120">
        <v>1.6746145857300001</v>
      </c>
      <c r="F40" s="120">
        <v>1.6580396185999999</v>
      </c>
      <c r="G40" s="120">
        <v>1.51162619635</v>
      </c>
      <c r="H40" s="214"/>
      <c r="I40" s="214"/>
      <c r="J40" s="214"/>
      <c r="K40" s="214"/>
      <c r="L40" s="214"/>
      <c r="M40" s="214"/>
      <c r="N40" s="214"/>
      <c r="O40" s="214"/>
      <c r="P40" s="214"/>
      <c r="Q40" s="214"/>
    </row>
    <row r="41" spans="1:17" outlineLevel="3" x14ac:dyDescent="0.2">
      <c r="A41" s="142" t="s">
        <v>247</v>
      </c>
      <c r="B41" s="120">
        <v>1.64539828055</v>
      </c>
      <c r="C41" s="120">
        <v>0.70290031898000005</v>
      </c>
      <c r="D41" s="120">
        <v>0.64552002972</v>
      </c>
      <c r="E41" s="120">
        <v>0.99645835970999996</v>
      </c>
      <c r="F41" s="120">
        <v>0.60994022902</v>
      </c>
      <c r="G41" s="120">
        <v>0.75026317048000002</v>
      </c>
      <c r="H41" s="214"/>
      <c r="I41" s="214"/>
      <c r="J41" s="214"/>
      <c r="K41" s="214"/>
      <c r="L41" s="214"/>
      <c r="M41" s="214"/>
      <c r="N41" s="214"/>
      <c r="O41" s="214"/>
      <c r="P41" s="214"/>
      <c r="Q41" s="214"/>
    </row>
    <row r="42" spans="1:17" outlineLevel="3" x14ac:dyDescent="0.2">
      <c r="A42" s="142" t="s">
        <v>248</v>
      </c>
      <c r="B42" s="120">
        <v>1.00828734425</v>
      </c>
      <c r="C42" s="120">
        <v>0.67338332685000002</v>
      </c>
      <c r="D42" s="120">
        <v>0.63203673581999997</v>
      </c>
      <c r="E42" s="120">
        <v>0.73882682741000005</v>
      </c>
      <c r="F42" s="120">
        <v>0.61893006440999998</v>
      </c>
      <c r="G42" s="120">
        <v>0.64394343601000004</v>
      </c>
      <c r="H42" s="214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1:17" outlineLevel="3" x14ac:dyDescent="0.2">
      <c r="A43" s="142" t="s">
        <v>354</v>
      </c>
      <c r="B43" s="120">
        <v>7.2291576899999998E-3</v>
      </c>
      <c r="C43" s="120">
        <v>0</v>
      </c>
      <c r="D43" s="120">
        <v>0.87330551556000002</v>
      </c>
      <c r="E43" s="120">
        <v>0</v>
      </c>
      <c r="F43" s="120">
        <v>1.1238485978199999</v>
      </c>
      <c r="G43" s="120">
        <v>0.26853243450999997</v>
      </c>
      <c r="H43" s="214"/>
      <c r="I43" s="214"/>
      <c r="J43" s="214"/>
      <c r="K43" s="214"/>
      <c r="L43" s="214"/>
      <c r="M43" s="214"/>
      <c r="N43" s="214"/>
      <c r="O43" s="214"/>
      <c r="P43" s="214"/>
      <c r="Q43" s="214"/>
    </row>
    <row r="44" spans="1:17" outlineLevel="3" x14ac:dyDescent="0.2">
      <c r="A44" s="142" t="s">
        <v>355</v>
      </c>
      <c r="B44" s="120">
        <v>1.3561322338899999</v>
      </c>
      <c r="C44" s="120">
        <v>0.69119770058999996</v>
      </c>
      <c r="D44" s="120">
        <v>0.70065786715</v>
      </c>
      <c r="E44" s="120">
        <v>0.75993616533999997</v>
      </c>
      <c r="F44" s="120">
        <v>0.63661378054999995</v>
      </c>
      <c r="G44" s="120">
        <v>0.66234181989999996</v>
      </c>
      <c r="H44" s="214"/>
      <c r="I44" s="214"/>
      <c r="J44" s="214"/>
      <c r="K44" s="214"/>
      <c r="L44" s="214"/>
      <c r="M44" s="214"/>
      <c r="N44" s="214"/>
      <c r="O44" s="214"/>
      <c r="P44" s="214"/>
      <c r="Q44" s="214"/>
    </row>
    <row r="45" spans="1:17" outlineLevel="2" x14ac:dyDescent="0.2">
      <c r="A45" s="250" t="s">
        <v>251</v>
      </c>
      <c r="B45" s="196">
        <f>SUM(B$46:B$46)</f>
        <v>9.2413337149999997E-2</v>
      </c>
      <c r="C45" s="196">
        <f>SUM(C$46:C$46)</f>
        <v>8.4815851040000001E-2</v>
      </c>
      <c r="D45" s="196">
        <f>SUM(D$46:D$46)</f>
        <v>8.1200211130000005E-2</v>
      </c>
      <c r="E45" s="196">
        <f>SUM(E$46:E$46)</f>
        <v>8.9336422060000004E-2</v>
      </c>
      <c r="F45" s="196">
        <f>SUM(F$46:F$46)</f>
        <v>7.0161481959999994E-2</v>
      </c>
      <c r="G45" s="196">
        <v>7.0563747689999998E-2</v>
      </c>
      <c r="H45" s="214"/>
      <c r="I45" s="214"/>
      <c r="J45" s="214"/>
      <c r="K45" s="214"/>
      <c r="L45" s="214"/>
      <c r="M45" s="214"/>
      <c r="N45" s="214"/>
      <c r="O45" s="214"/>
      <c r="P45" s="214"/>
      <c r="Q45" s="214"/>
    </row>
    <row r="46" spans="1:17" outlineLevel="3" x14ac:dyDescent="0.2">
      <c r="A46" s="142" t="s">
        <v>329</v>
      </c>
      <c r="B46" s="120">
        <v>9.2413337149999997E-2</v>
      </c>
      <c r="C46" s="120">
        <v>8.4815851040000001E-2</v>
      </c>
      <c r="D46" s="120">
        <v>8.1200211130000005E-2</v>
      </c>
      <c r="E46" s="120">
        <v>8.9336422060000004E-2</v>
      </c>
      <c r="F46" s="120">
        <v>7.0161481959999994E-2</v>
      </c>
      <c r="G46" s="120">
        <v>7.0563747689999998E-2</v>
      </c>
      <c r="H46" s="214"/>
      <c r="I46" s="214"/>
      <c r="J46" s="214"/>
      <c r="K46" s="214"/>
      <c r="L46" s="214"/>
      <c r="M46" s="214"/>
      <c r="N46" s="214"/>
      <c r="O46" s="214"/>
      <c r="P46" s="214"/>
      <c r="Q46" s="214"/>
    </row>
    <row r="47" spans="1:17" ht="15" outlineLevel="1" x14ac:dyDescent="0.25">
      <c r="A47" s="198" t="s">
        <v>253</v>
      </c>
      <c r="B47" s="83">
        <f t="shared" ref="B47:G47" si="2">B$48+B$56+B$64+B$69+B$79</f>
        <v>36.048429280389996</v>
      </c>
      <c r="C47" s="83">
        <f t="shared" si="2"/>
        <v>38.490107997110002</v>
      </c>
      <c r="D47" s="83">
        <f t="shared" si="2"/>
        <v>39.699162929129997</v>
      </c>
      <c r="E47" s="83">
        <f t="shared" si="2"/>
        <v>39.342487468179996</v>
      </c>
      <c r="F47" s="83">
        <f t="shared" si="2"/>
        <v>44.510678309749999</v>
      </c>
      <c r="G47" s="83">
        <f t="shared" si="2"/>
        <v>45.026949689669998</v>
      </c>
      <c r="H47" s="214"/>
      <c r="I47" s="214"/>
      <c r="J47" s="214"/>
      <c r="K47" s="214"/>
      <c r="L47" s="214"/>
      <c r="M47" s="214"/>
      <c r="N47" s="214"/>
      <c r="O47" s="214"/>
      <c r="P47" s="214"/>
      <c r="Q47" s="214"/>
    </row>
    <row r="48" spans="1:17" outlineLevel="2" x14ac:dyDescent="0.2">
      <c r="A48" s="250" t="s">
        <v>254</v>
      </c>
      <c r="B48" s="196">
        <f>SUM(B$49:B$55)</f>
        <v>13.6754251252</v>
      </c>
      <c r="C48" s="196">
        <f>SUM(C$49:C$55)</f>
        <v>14.51757395261</v>
      </c>
      <c r="D48" s="196">
        <f>SUM(D$49:D$55)</f>
        <v>13.39273211225</v>
      </c>
      <c r="E48" s="196">
        <f>SUM(E$49:E$55)</f>
        <v>12.336172758989999</v>
      </c>
      <c r="F48" s="196">
        <f>SUM(F$49:F$55)</f>
        <v>15.678814377210001</v>
      </c>
      <c r="G48" s="196">
        <v>15.5350615327</v>
      </c>
      <c r="H48" s="214"/>
      <c r="I48" s="214"/>
      <c r="J48" s="214"/>
      <c r="K48" s="214"/>
      <c r="L48" s="214"/>
      <c r="M48" s="214"/>
      <c r="N48" s="214"/>
      <c r="O48" s="214"/>
      <c r="P48" s="214"/>
      <c r="Q48" s="214"/>
    </row>
    <row r="49" spans="1:17" outlineLevel="3" x14ac:dyDescent="0.2">
      <c r="A49" s="142" t="s">
        <v>98</v>
      </c>
      <c r="B49" s="120">
        <v>0</v>
      </c>
      <c r="C49" s="120">
        <v>0</v>
      </c>
      <c r="D49" s="120">
        <v>0</v>
      </c>
      <c r="E49" s="120">
        <v>0</v>
      </c>
      <c r="F49" s="120">
        <v>0</v>
      </c>
      <c r="G49" s="120">
        <v>1.18860183E-3</v>
      </c>
      <c r="H49" s="214"/>
      <c r="I49" s="214"/>
      <c r="J49" s="214"/>
      <c r="K49" s="214"/>
      <c r="L49" s="214"/>
      <c r="M49" s="214"/>
      <c r="N49" s="214"/>
      <c r="O49" s="214"/>
      <c r="P49" s="214"/>
      <c r="Q49" s="214"/>
    </row>
    <row r="50" spans="1:17" outlineLevel="3" x14ac:dyDescent="0.2">
      <c r="A50" s="142" t="s">
        <v>255</v>
      </c>
      <c r="B50" s="120">
        <v>2.3101130107899999</v>
      </c>
      <c r="C50" s="120">
        <v>3.3534540071799999</v>
      </c>
      <c r="D50" s="120">
        <v>3.7912740495400001</v>
      </c>
      <c r="E50" s="120">
        <v>3.6923111347500002</v>
      </c>
      <c r="F50" s="120">
        <v>4.6811582126699998</v>
      </c>
      <c r="G50" s="120">
        <v>4.5285729845500002</v>
      </c>
      <c r="H50" s="214"/>
      <c r="I50" s="214"/>
      <c r="J50" s="214"/>
      <c r="K50" s="214"/>
      <c r="L50" s="214"/>
      <c r="M50" s="214"/>
      <c r="N50" s="214"/>
      <c r="O50" s="214"/>
      <c r="P50" s="214"/>
      <c r="Q50" s="214"/>
    </row>
    <row r="51" spans="1:17" outlineLevel="3" x14ac:dyDescent="0.2">
      <c r="A51" s="142" t="s">
        <v>256</v>
      </c>
      <c r="B51" s="120">
        <v>0.59109236998000003</v>
      </c>
      <c r="C51" s="120">
        <v>0.64138902919999996</v>
      </c>
      <c r="D51" s="120">
        <v>0.57780990314000003</v>
      </c>
      <c r="E51" s="120">
        <v>0.50583389293000003</v>
      </c>
      <c r="F51" s="120">
        <v>0.48430295177999999</v>
      </c>
      <c r="G51" s="120">
        <v>0.42122449773999998</v>
      </c>
      <c r="H51" s="214"/>
      <c r="I51" s="214"/>
      <c r="J51" s="214"/>
      <c r="K51" s="214"/>
      <c r="L51" s="214"/>
      <c r="M51" s="214"/>
      <c r="N51" s="214"/>
      <c r="O51" s="214"/>
      <c r="P51" s="214"/>
      <c r="Q51" s="214"/>
    </row>
    <row r="52" spans="1:17" outlineLevel="3" x14ac:dyDescent="0.2">
      <c r="A52" s="142" t="s">
        <v>257</v>
      </c>
      <c r="B52" s="120">
        <v>0.53409045630999996</v>
      </c>
      <c r="C52" s="120">
        <v>0.68965948957000001</v>
      </c>
      <c r="D52" s="120">
        <v>0.68077226917</v>
      </c>
      <c r="E52" s="120">
        <v>0.78487537830999998</v>
      </c>
      <c r="F52" s="120">
        <v>0.95439248045000002</v>
      </c>
      <c r="G52" s="120">
        <v>0.9169535835</v>
      </c>
      <c r="H52" s="214"/>
      <c r="I52" s="214"/>
      <c r="J52" s="214"/>
      <c r="K52" s="214"/>
      <c r="L52" s="214"/>
      <c r="M52" s="214"/>
      <c r="N52" s="214"/>
      <c r="O52" s="214"/>
      <c r="P52" s="214"/>
      <c r="Q52" s="214"/>
    </row>
    <row r="53" spans="1:17" outlineLevel="3" x14ac:dyDescent="0.2">
      <c r="A53" s="142" t="s">
        <v>258</v>
      </c>
      <c r="B53" s="120">
        <v>5.0553930182900002</v>
      </c>
      <c r="C53" s="120">
        <v>4.9122241122599997</v>
      </c>
      <c r="D53" s="120">
        <v>4.8777570288099996</v>
      </c>
      <c r="E53" s="120">
        <v>4.90298972188</v>
      </c>
      <c r="F53" s="120">
        <v>5.2931177325599998</v>
      </c>
      <c r="G53" s="120">
        <v>5.6642138152000001</v>
      </c>
      <c r="H53" s="214"/>
      <c r="I53" s="214"/>
      <c r="J53" s="214"/>
      <c r="K53" s="214"/>
      <c r="L53" s="214"/>
      <c r="M53" s="214"/>
      <c r="N53" s="214"/>
      <c r="O53" s="214"/>
      <c r="P53" s="214"/>
      <c r="Q53" s="214"/>
    </row>
    <row r="54" spans="1:17" outlineLevel="3" x14ac:dyDescent="0.2">
      <c r="A54" s="142" t="s">
        <v>259</v>
      </c>
      <c r="B54" s="120">
        <v>5.1822510595800004</v>
      </c>
      <c r="C54" s="120">
        <v>4.9148866046400004</v>
      </c>
      <c r="D54" s="120">
        <v>3.4507485817300001</v>
      </c>
      <c r="E54" s="120">
        <v>2.4272968759200002</v>
      </c>
      <c r="F54" s="120">
        <v>4.2288694837199996</v>
      </c>
      <c r="G54" s="120">
        <v>3.96059839116</v>
      </c>
      <c r="H54" s="214"/>
      <c r="I54" s="214"/>
      <c r="J54" s="214"/>
      <c r="K54" s="214"/>
      <c r="L54" s="214"/>
      <c r="M54" s="214"/>
      <c r="N54" s="214"/>
      <c r="O54" s="214"/>
      <c r="P54" s="214"/>
      <c r="Q54" s="214"/>
    </row>
    <row r="55" spans="1:17" outlineLevel="3" x14ac:dyDescent="0.2">
      <c r="A55" s="142" t="s">
        <v>260</v>
      </c>
      <c r="B55" s="120">
        <v>2.4852102500000002E-3</v>
      </c>
      <c r="C55" s="120">
        <v>5.9607097600000002E-3</v>
      </c>
      <c r="D55" s="120">
        <v>1.437027986E-2</v>
      </c>
      <c r="E55" s="120">
        <v>2.2865755200000001E-2</v>
      </c>
      <c r="F55" s="120">
        <v>3.697351603E-2</v>
      </c>
      <c r="G55" s="120">
        <v>4.2309658719999997E-2</v>
      </c>
      <c r="H55" s="214"/>
      <c r="I55" s="214"/>
      <c r="J55" s="214"/>
      <c r="K55" s="214"/>
      <c r="L55" s="214"/>
      <c r="M55" s="214"/>
      <c r="N55" s="214"/>
      <c r="O55" s="214"/>
      <c r="P55" s="214"/>
      <c r="Q55" s="214"/>
    </row>
    <row r="56" spans="1:17" outlineLevel="2" x14ac:dyDescent="0.2">
      <c r="A56" s="250" t="s">
        <v>301</v>
      </c>
      <c r="B56" s="196">
        <f>SUM(B$57:B$63)</f>
        <v>1.67878130816</v>
      </c>
      <c r="C56" s="196">
        <f>SUM(C$57:C$63)</f>
        <v>1.7563631931399997</v>
      </c>
      <c r="D56" s="196">
        <f>SUM(D$57:D$63)</f>
        <v>1.7311024130200001</v>
      </c>
      <c r="E56" s="196">
        <f>SUM(E$57:E$63)</f>
        <v>1.6291030925099999</v>
      </c>
      <c r="F56" s="196">
        <f>SUM(F$57:F$63)</f>
        <v>1.5525097701399999</v>
      </c>
      <c r="G56" s="196">
        <v>1.4997298907900001</v>
      </c>
      <c r="H56" s="214"/>
      <c r="I56" s="214"/>
      <c r="J56" s="214"/>
      <c r="K56" s="214"/>
      <c r="L56" s="214"/>
      <c r="M56" s="214"/>
      <c r="N56" s="214"/>
      <c r="O56" s="214"/>
      <c r="P56" s="214"/>
      <c r="Q56" s="214"/>
    </row>
    <row r="57" spans="1:17" outlineLevel="3" x14ac:dyDescent="0.2">
      <c r="A57" s="142" t="s">
        <v>356</v>
      </c>
      <c r="B57" s="120">
        <v>0.29540765501999999</v>
      </c>
      <c r="C57" s="120">
        <v>0.31720380743999999</v>
      </c>
      <c r="D57" s="120">
        <v>0.29365465454</v>
      </c>
      <c r="E57" s="120">
        <v>0.15284089470000001</v>
      </c>
      <c r="F57" s="120">
        <v>0</v>
      </c>
      <c r="G57" s="120">
        <v>0</v>
      </c>
      <c r="H57" s="214"/>
      <c r="I57" s="214"/>
      <c r="J57" s="214"/>
      <c r="K57" s="214"/>
      <c r="L57" s="214"/>
      <c r="M57" s="214"/>
      <c r="N57" s="214"/>
      <c r="O57" s="214"/>
      <c r="P57" s="214"/>
      <c r="Q57" s="214"/>
    </row>
    <row r="58" spans="1:17" outlineLevel="3" x14ac:dyDescent="0.2">
      <c r="A58" s="142" t="s">
        <v>262</v>
      </c>
      <c r="B58" s="120">
        <v>0.22004746421999999</v>
      </c>
      <c r="C58" s="120">
        <v>0.26677163799999998</v>
      </c>
      <c r="D58" s="120">
        <v>0.25954321514000001</v>
      </c>
      <c r="E58" s="120">
        <v>0.27155235158000002</v>
      </c>
      <c r="F58" s="120">
        <v>0.31797605808000001</v>
      </c>
      <c r="G58" s="120">
        <v>0.31058488485000002</v>
      </c>
      <c r="H58" s="214"/>
      <c r="I58" s="214"/>
      <c r="J58" s="214"/>
      <c r="K58" s="214"/>
      <c r="L58" s="214"/>
      <c r="M58" s="214"/>
      <c r="N58" s="214"/>
      <c r="O58" s="214"/>
      <c r="P58" s="214"/>
      <c r="Q58" s="214"/>
    </row>
    <row r="59" spans="1:17" outlineLevel="3" x14ac:dyDescent="0.2">
      <c r="A59" s="142" t="s">
        <v>263</v>
      </c>
      <c r="B59" s="120">
        <v>0</v>
      </c>
      <c r="C59" s="120">
        <v>0</v>
      </c>
      <c r="D59" s="120">
        <v>0</v>
      </c>
      <c r="E59" s="120">
        <v>6.4909268300000003E-3</v>
      </c>
      <c r="F59" s="120">
        <v>1.440203588E-2</v>
      </c>
      <c r="G59" s="120">
        <v>1.6758580070000001E-2</v>
      </c>
      <c r="H59" s="214"/>
      <c r="I59" s="214"/>
      <c r="J59" s="214"/>
      <c r="K59" s="214"/>
      <c r="L59" s="214"/>
      <c r="M59" s="214"/>
      <c r="N59" s="214"/>
      <c r="O59" s="214"/>
      <c r="P59" s="214"/>
      <c r="Q59" s="214"/>
    </row>
    <row r="60" spans="1:17" outlineLevel="3" x14ac:dyDescent="0.2">
      <c r="A60" s="142" t="s">
        <v>264</v>
      </c>
      <c r="B60" s="120">
        <v>0.60585586000000002</v>
      </c>
      <c r="C60" s="120">
        <v>0.60585586000000002</v>
      </c>
      <c r="D60" s="120">
        <v>0.60585586000000002</v>
      </c>
      <c r="E60" s="120">
        <v>0.60585586000000002</v>
      </c>
      <c r="F60" s="120">
        <v>0.60585586000000002</v>
      </c>
      <c r="G60" s="120">
        <v>0.60585586000000002</v>
      </c>
      <c r="H60" s="214"/>
      <c r="I60" s="214"/>
      <c r="J60" s="214"/>
      <c r="K60" s="214"/>
      <c r="L60" s="214"/>
      <c r="M60" s="214"/>
      <c r="N60" s="214"/>
      <c r="O60" s="214"/>
      <c r="P60" s="214"/>
      <c r="Q60" s="214"/>
    </row>
    <row r="61" spans="1:17" outlineLevel="3" x14ac:dyDescent="0.2">
      <c r="A61" s="142" t="s">
        <v>265</v>
      </c>
      <c r="B61" s="120">
        <v>7.5970902699999997E-3</v>
      </c>
      <c r="C61" s="120">
        <v>6.1721831099999999E-3</v>
      </c>
      <c r="D61" s="120">
        <v>4.7472759500000001E-3</v>
      </c>
      <c r="E61" s="120">
        <v>3.3223687899999999E-3</v>
      </c>
      <c r="F61" s="120">
        <v>1.8974616299999999E-3</v>
      </c>
      <c r="G61" s="120">
        <v>1.8974616299999999E-3</v>
      </c>
      <c r="H61" s="214"/>
      <c r="I61" s="214"/>
      <c r="J61" s="214"/>
      <c r="K61" s="214"/>
      <c r="L61" s="214"/>
      <c r="M61" s="214"/>
      <c r="N61" s="214"/>
      <c r="O61" s="214"/>
      <c r="P61" s="214"/>
      <c r="Q61" s="214"/>
    </row>
    <row r="62" spans="1:17" outlineLevel="3" x14ac:dyDescent="0.2">
      <c r="A62" s="142" t="s">
        <v>266</v>
      </c>
      <c r="B62" s="120">
        <v>0</v>
      </c>
      <c r="C62" s="120">
        <v>0</v>
      </c>
      <c r="D62" s="120">
        <v>0</v>
      </c>
      <c r="E62" s="120">
        <v>2.4816354990000001E-2</v>
      </c>
      <c r="F62" s="120">
        <v>2.7804970700000001E-2</v>
      </c>
      <c r="G62" s="120">
        <v>2.7739641240000001E-2</v>
      </c>
      <c r="H62" s="214"/>
      <c r="I62" s="214"/>
      <c r="J62" s="214"/>
      <c r="K62" s="214"/>
      <c r="L62" s="214"/>
      <c r="M62" s="214"/>
      <c r="N62" s="214"/>
      <c r="O62" s="214"/>
      <c r="P62" s="214"/>
      <c r="Q62" s="214"/>
    </row>
    <row r="63" spans="1:17" outlineLevel="3" x14ac:dyDescent="0.2">
      <c r="A63" s="142" t="s">
        <v>267</v>
      </c>
      <c r="B63" s="120">
        <v>0.54987323865000004</v>
      </c>
      <c r="C63" s="120">
        <v>0.56035970458999995</v>
      </c>
      <c r="D63" s="120">
        <v>0.56730140739000001</v>
      </c>
      <c r="E63" s="120">
        <v>0.56422433561999996</v>
      </c>
      <c r="F63" s="120">
        <v>0.58457338385000002</v>
      </c>
      <c r="G63" s="120">
        <v>0.53689346299999996</v>
      </c>
      <c r="H63" s="214"/>
      <c r="I63" s="214"/>
      <c r="J63" s="214"/>
      <c r="K63" s="214"/>
      <c r="L63" s="214"/>
      <c r="M63" s="214"/>
      <c r="N63" s="214"/>
      <c r="O63" s="214"/>
      <c r="P63" s="214"/>
      <c r="Q63" s="214"/>
    </row>
    <row r="64" spans="1:17" outlineLevel="2" x14ac:dyDescent="0.2">
      <c r="A64" s="250" t="s">
        <v>268</v>
      </c>
      <c r="B64" s="196">
        <f>SUM(B$65:B$68)</f>
        <v>5.3445349999999998E-5</v>
      </c>
      <c r="C64" s="196">
        <f>SUM(C$65:C$68)</f>
        <v>6.1017590000000003E-5</v>
      </c>
      <c r="D64" s="196">
        <f>SUM(D$65:D$68)</f>
        <v>0.40016336295999999</v>
      </c>
      <c r="E64" s="196">
        <f>SUM(E$65:E$68)</f>
        <v>1.4076640828</v>
      </c>
      <c r="F64" s="196">
        <f>SUM(F$65:F$68)</f>
        <v>2.16046496469</v>
      </c>
      <c r="G64" s="196">
        <v>1.7303799010300001</v>
      </c>
      <c r="H64" s="214"/>
      <c r="I64" s="214"/>
      <c r="J64" s="214"/>
      <c r="K64" s="214"/>
      <c r="L64" s="214"/>
      <c r="M64" s="214"/>
      <c r="N64" s="214"/>
      <c r="O64" s="214"/>
      <c r="P64" s="214"/>
      <c r="Q64" s="214"/>
    </row>
    <row r="65" spans="1:17" outlineLevel="3" x14ac:dyDescent="0.2">
      <c r="A65" s="142" t="s">
        <v>60</v>
      </c>
      <c r="B65" s="120">
        <v>0</v>
      </c>
      <c r="C65" s="120">
        <v>0</v>
      </c>
      <c r="D65" s="120">
        <v>0</v>
      </c>
      <c r="E65" s="120">
        <v>0.27887546335000002</v>
      </c>
      <c r="F65" s="120">
        <v>0.61432522476999996</v>
      </c>
      <c r="G65" s="120">
        <v>0.59430091659999995</v>
      </c>
      <c r="H65" s="214"/>
      <c r="I65" s="214"/>
      <c r="J65" s="214"/>
      <c r="K65" s="214"/>
      <c r="L65" s="214"/>
      <c r="M65" s="214"/>
      <c r="N65" s="214"/>
      <c r="O65" s="214"/>
      <c r="P65" s="214"/>
      <c r="Q65" s="214"/>
    </row>
    <row r="66" spans="1:17" outlineLevel="3" x14ac:dyDescent="0.2">
      <c r="A66" s="142" t="s">
        <v>179</v>
      </c>
      <c r="B66" s="120">
        <v>5.3445349999999998E-5</v>
      </c>
      <c r="C66" s="120">
        <v>6.1017590000000003E-5</v>
      </c>
      <c r="D66" s="120">
        <v>5.8563390000000002E-5</v>
      </c>
      <c r="E66" s="120">
        <v>5.7034719999999999E-5</v>
      </c>
      <c r="F66" s="120">
        <v>6.2819910000000005E-5</v>
      </c>
      <c r="G66" s="120">
        <v>6.0772259999999998E-5</v>
      </c>
      <c r="H66" s="214"/>
      <c r="I66" s="214"/>
      <c r="J66" s="214"/>
      <c r="K66" s="214"/>
      <c r="L66" s="214"/>
      <c r="M66" s="214"/>
      <c r="N66" s="214"/>
      <c r="O66" s="214"/>
      <c r="P66" s="214"/>
      <c r="Q66" s="214"/>
    </row>
    <row r="67" spans="1:17" outlineLevel="3" x14ac:dyDescent="0.2">
      <c r="A67" s="142" t="s">
        <v>164</v>
      </c>
      <c r="B67" s="120">
        <v>0</v>
      </c>
      <c r="C67" s="120">
        <v>0</v>
      </c>
      <c r="D67" s="120">
        <v>0</v>
      </c>
      <c r="E67" s="120">
        <v>0.18226253311000001</v>
      </c>
      <c r="F67" s="120">
        <v>0.23292541166</v>
      </c>
      <c r="G67" s="120">
        <v>0.23455628586999999</v>
      </c>
      <c r="H67" s="214"/>
      <c r="I67" s="214"/>
      <c r="J67" s="214"/>
      <c r="K67" s="214"/>
      <c r="L67" s="214"/>
      <c r="M67" s="214"/>
      <c r="N67" s="214"/>
      <c r="O67" s="214"/>
      <c r="P67" s="214"/>
      <c r="Q67" s="214"/>
    </row>
    <row r="68" spans="1:17" outlineLevel="3" x14ac:dyDescent="0.2">
      <c r="A68" s="142" t="s">
        <v>200</v>
      </c>
      <c r="B68" s="120">
        <v>0</v>
      </c>
      <c r="C68" s="120">
        <v>0</v>
      </c>
      <c r="D68" s="120">
        <v>0.40010479957</v>
      </c>
      <c r="E68" s="120">
        <v>0.94646905161999995</v>
      </c>
      <c r="F68" s="120">
        <v>1.3131515083500001</v>
      </c>
      <c r="G68" s="120">
        <v>0.90146192629999999</v>
      </c>
      <c r="H68" s="214"/>
      <c r="I68" s="214"/>
      <c r="J68" s="214"/>
      <c r="K68" s="214"/>
      <c r="L68" s="214"/>
      <c r="M68" s="214"/>
      <c r="N68" s="214"/>
      <c r="O68" s="214"/>
      <c r="P68" s="214"/>
      <c r="Q68" s="214"/>
    </row>
    <row r="69" spans="1:17" outlineLevel="2" x14ac:dyDescent="0.2">
      <c r="A69" s="250" t="s">
        <v>269</v>
      </c>
      <c r="B69" s="196">
        <f>SUM(B$70:B$78)</f>
        <v>19.043329999999997</v>
      </c>
      <c r="C69" s="196">
        <f>SUM(C$70:C$78)</f>
        <v>20.467272999999999</v>
      </c>
      <c r="D69" s="196">
        <f>SUM(D$70:D$78)</f>
        <v>22.467272999999999</v>
      </c>
      <c r="E69" s="196">
        <f>SUM(E$70:E$78)</f>
        <v>22.271436853400001</v>
      </c>
      <c r="F69" s="196">
        <f>SUM(F$70:F$78)</f>
        <v>23.35023951142</v>
      </c>
      <c r="G69" s="196">
        <v>24.510130124730001</v>
      </c>
      <c r="H69" s="214"/>
      <c r="I69" s="214"/>
      <c r="J69" s="214"/>
      <c r="K69" s="214"/>
      <c r="L69" s="214"/>
      <c r="M69" s="214"/>
      <c r="N69" s="214"/>
      <c r="O69" s="214"/>
      <c r="P69" s="214"/>
      <c r="Q69" s="214"/>
    </row>
    <row r="70" spans="1:17" outlineLevel="3" x14ac:dyDescent="0.2">
      <c r="A70" s="142" t="s">
        <v>270</v>
      </c>
      <c r="B70" s="120">
        <v>3</v>
      </c>
      <c r="C70" s="120">
        <v>3</v>
      </c>
      <c r="D70" s="120">
        <v>3</v>
      </c>
      <c r="E70" s="120">
        <v>3</v>
      </c>
      <c r="F70" s="120">
        <v>3</v>
      </c>
      <c r="G70" s="120">
        <v>3</v>
      </c>
      <c r="H70" s="214"/>
      <c r="I70" s="214"/>
      <c r="J70" s="214"/>
      <c r="K70" s="214"/>
      <c r="L70" s="214"/>
      <c r="M70" s="214"/>
      <c r="N70" s="214"/>
      <c r="O70" s="214"/>
      <c r="P70" s="214"/>
      <c r="Q70" s="214"/>
    </row>
    <row r="71" spans="1:17" outlineLevel="3" x14ac:dyDescent="0.2">
      <c r="A71" s="142" t="s">
        <v>357</v>
      </c>
      <c r="B71" s="120">
        <v>1</v>
      </c>
      <c r="C71" s="120">
        <v>1</v>
      </c>
      <c r="D71" s="120">
        <v>1</v>
      </c>
      <c r="E71" s="120">
        <v>0</v>
      </c>
      <c r="F71" s="120">
        <v>0</v>
      </c>
      <c r="G71" s="120">
        <v>0</v>
      </c>
      <c r="H71" s="214"/>
      <c r="I71" s="214"/>
      <c r="J71" s="214"/>
      <c r="K71" s="214"/>
      <c r="L71" s="214"/>
      <c r="M71" s="214"/>
      <c r="N71" s="214"/>
      <c r="O71" s="214"/>
      <c r="P71" s="214"/>
      <c r="Q71" s="214"/>
    </row>
    <row r="72" spans="1:17" outlineLevel="3" x14ac:dyDescent="0.2">
      <c r="A72" s="142" t="s">
        <v>271</v>
      </c>
      <c r="B72" s="120">
        <v>14.043329999999999</v>
      </c>
      <c r="C72" s="120">
        <v>12.467273</v>
      </c>
      <c r="D72" s="120">
        <v>12.467273</v>
      </c>
      <c r="E72" s="120">
        <v>11.805935</v>
      </c>
      <c r="F72" s="120">
        <v>8.6357759999999999</v>
      </c>
      <c r="G72" s="120">
        <v>8.6357759999999999</v>
      </c>
      <c r="H72" s="214"/>
      <c r="I72" s="214"/>
      <c r="J72" s="214"/>
      <c r="K72" s="214"/>
      <c r="L72" s="214"/>
      <c r="M72" s="214"/>
      <c r="N72" s="214"/>
      <c r="O72" s="214"/>
      <c r="P72" s="214"/>
      <c r="Q72" s="214"/>
    </row>
    <row r="73" spans="1:17" outlineLevel="3" x14ac:dyDescent="0.2">
      <c r="A73" s="142" t="s">
        <v>272</v>
      </c>
      <c r="B73" s="120">
        <v>1</v>
      </c>
      <c r="C73" s="120">
        <v>1</v>
      </c>
      <c r="D73" s="120">
        <v>1</v>
      </c>
      <c r="E73" s="120">
        <v>1</v>
      </c>
      <c r="F73" s="120">
        <v>1</v>
      </c>
      <c r="G73" s="120">
        <v>1</v>
      </c>
      <c r="H73" s="214"/>
      <c r="I73" s="214"/>
      <c r="J73" s="214"/>
      <c r="K73" s="214"/>
      <c r="L73" s="214"/>
      <c r="M73" s="214"/>
      <c r="N73" s="214"/>
      <c r="O73" s="214"/>
      <c r="P73" s="214"/>
      <c r="Q73" s="214"/>
    </row>
    <row r="74" spans="1:17" outlineLevel="3" x14ac:dyDescent="0.2">
      <c r="A74" s="142" t="s">
        <v>273</v>
      </c>
      <c r="B74" s="120">
        <v>0</v>
      </c>
      <c r="C74" s="120">
        <v>3</v>
      </c>
      <c r="D74" s="120">
        <v>3</v>
      </c>
      <c r="E74" s="120">
        <v>3</v>
      </c>
      <c r="F74" s="120">
        <v>3</v>
      </c>
      <c r="G74" s="120">
        <v>3</v>
      </c>
      <c r="H74" s="214"/>
      <c r="I74" s="214"/>
      <c r="J74" s="214"/>
      <c r="K74" s="214"/>
      <c r="L74" s="214"/>
      <c r="M74" s="214"/>
      <c r="N74" s="214"/>
      <c r="O74" s="214"/>
      <c r="P74" s="214"/>
      <c r="Q74" s="214"/>
    </row>
    <row r="75" spans="1:17" outlineLevel="3" x14ac:dyDescent="0.2">
      <c r="A75" s="142" t="s">
        <v>274</v>
      </c>
      <c r="B75" s="120">
        <v>0</v>
      </c>
      <c r="C75" s="120">
        <v>0</v>
      </c>
      <c r="D75" s="120">
        <v>2</v>
      </c>
      <c r="E75" s="120">
        <v>2.35</v>
      </c>
      <c r="F75" s="120">
        <v>2.35</v>
      </c>
      <c r="G75" s="120">
        <v>2.35</v>
      </c>
      <c r="H75" s="214"/>
      <c r="I75" s="214"/>
      <c r="J75" s="214"/>
      <c r="K75" s="214"/>
      <c r="L75" s="214"/>
      <c r="M75" s="214"/>
      <c r="N75" s="214"/>
      <c r="O75" s="214"/>
      <c r="P75" s="214"/>
      <c r="Q75" s="214"/>
    </row>
    <row r="76" spans="1:17" outlineLevel="3" x14ac:dyDescent="0.2">
      <c r="A76" s="142" t="s">
        <v>275</v>
      </c>
      <c r="B76" s="120">
        <v>0</v>
      </c>
      <c r="C76" s="120">
        <v>0</v>
      </c>
      <c r="D76" s="120">
        <v>0</v>
      </c>
      <c r="E76" s="120">
        <v>1.1155018534000001</v>
      </c>
      <c r="F76" s="120">
        <v>1.2286504495199999</v>
      </c>
      <c r="G76" s="120">
        <v>1.1886018332099999</v>
      </c>
      <c r="H76" s="214"/>
      <c r="I76" s="214"/>
      <c r="J76" s="214"/>
      <c r="K76" s="214"/>
      <c r="L76" s="214"/>
      <c r="M76" s="214"/>
      <c r="N76" s="214"/>
      <c r="O76" s="214"/>
      <c r="P76" s="214"/>
      <c r="Q76" s="214"/>
    </row>
    <row r="77" spans="1:17" outlineLevel="3" x14ac:dyDescent="0.2">
      <c r="A77" s="142" t="s">
        <v>276</v>
      </c>
      <c r="B77" s="120">
        <v>0</v>
      </c>
      <c r="C77" s="120">
        <v>0</v>
      </c>
      <c r="D77" s="120">
        <v>0</v>
      </c>
      <c r="E77" s="120">
        <v>0</v>
      </c>
      <c r="F77" s="120">
        <v>4.1358130619000004</v>
      </c>
      <c r="G77" s="120">
        <v>4.0857522915200004</v>
      </c>
      <c r="H77" s="214"/>
      <c r="I77" s="214"/>
      <c r="J77" s="214"/>
      <c r="K77" s="214"/>
      <c r="L77" s="214"/>
      <c r="M77" s="214"/>
      <c r="N77" s="214"/>
      <c r="O77" s="214"/>
      <c r="P77" s="214"/>
      <c r="Q77" s="214"/>
    </row>
    <row r="78" spans="1:17" outlineLevel="3" x14ac:dyDescent="0.2">
      <c r="A78" s="142" t="s">
        <v>277</v>
      </c>
      <c r="B78" s="120">
        <v>0</v>
      </c>
      <c r="C78" s="120">
        <v>0</v>
      </c>
      <c r="D78" s="120">
        <v>0</v>
      </c>
      <c r="E78" s="120">
        <v>0</v>
      </c>
      <c r="F78" s="120">
        <v>0</v>
      </c>
      <c r="G78" s="120">
        <v>1.25</v>
      </c>
      <c r="H78" s="214"/>
      <c r="I78" s="214"/>
      <c r="J78" s="214"/>
      <c r="K78" s="214"/>
      <c r="L78" s="214"/>
      <c r="M78" s="214"/>
      <c r="N78" s="214"/>
      <c r="O78" s="214"/>
      <c r="P78" s="214"/>
      <c r="Q78" s="214"/>
    </row>
    <row r="79" spans="1:17" outlineLevel="2" x14ac:dyDescent="0.2">
      <c r="A79" s="250" t="s">
        <v>278</v>
      </c>
      <c r="B79" s="196">
        <f>SUM(B$80:B$80)</f>
        <v>1.6508394016800001</v>
      </c>
      <c r="C79" s="196">
        <f>SUM(C$80:C$80)</f>
        <v>1.74883683377</v>
      </c>
      <c r="D79" s="196">
        <f>SUM(D$80:D$80)</f>
        <v>1.7078920409</v>
      </c>
      <c r="E79" s="196">
        <f>SUM(E$80:E$80)</f>
        <v>1.6981106804799999</v>
      </c>
      <c r="F79" s="196">
        <f>SUM(F$80:F$80)</f>
        <v>1.7686496862900001</v>
      </c>
      <c r="G79" s="196">
        <v>1.75164824042</v>
      </c>
      <c r="H79" s="214"/>
      <c r="I79" s="214"/>
      <c r="J79" s="214"/>
      <c r="K79" s="214"/>
      <c r="L79" s="214"/>
      <c r="M79" s="214"/>
      <c r="N79" s="214"/>
      <c r="O79" s="214"/>
      <c r="P79" s="214"/>
      <c r="Q79" s="214"/>
    </row>
    <row r="80" spans="1:17" outlineLevel="3" x14ac:dyDescent="0.2">
      <c r="A80" s="142" t="s">
        <v>259</v>
      </c>
      <c r="B80" s="120">
        <v>1.6508394016800001</v>
      </c>
      <c r="C80" s="120">
        <v>1.74883683377</v>
      </c>
      <c r="D80" s="120">
        <v>1.7078920409</v>
      </c>
      <c r="E80" s="120">
        <v>1.6981106804799999</v>
      </c>
      <c r="F80" s="120">
        <v>1.7686496862900001</v>
      </c>
      <c r="G80" s="120">
        <v>1.75164824042</v>
      </c>
      <c r="H80" s="214"/>
      <c r="I80" s="214"/>
      <c r="J80" s="214"/>
      <c r="K80" s="214"/>
      <c r="L80" s="214"/>
      <c r="M80" s="214"/>
      <c r="N80" s="214"/>
      <c r="O80" s="214"/>
      <c r="P80" s="214"/>
      <c r="Q80" s="214"/>
    </row>
    <row r="81" spans="1:17" ht="15" x14ac:dyDescent="0.25">
      <c r="A81" s="134" t="s">
        <v>279</v>
      </c>
      <c r="B81" s="253">
        <f t="shared" ref="B81:G81" si="3">B$82+B$106</f>
        <v>10.25990234883</v>
      </c>
      <c r="C81" s="253">
        <f t="shared" si="3"/>
        <v>10.972968614760001</v>
      </c>
      <c r="D81" s="253">
        <f t="shared" si="3"/>
        <v>11.128558730850001</v>
      </c>
      <c r="E81" s="253">
        <f t="shared" si="3"/>
        <v>10.002734439280003</v>
      </c>
      <c r="F81" s="253">
        <f t="shared" si="3"/>
        <v>10.350286956330001</v>
      </c>
      <c r="G81" s="253">
        <f t="shared" si="3"/>
        <v>10.65424285284</v>
      </c>
      <c r="H81" s="214"/>
      <c r="I81" s="214"/>
      <c r="J81" s="214"/>
      <c r="K81" s="214"/>
      <c r="L81" s="214"/>
      <c r="M81" s="214"/>
      <c r="N81" s="214"/>
      <c r="O81" s="214"/>
      <c r="P81" s="214"/>
      <c r="Q81" s="214"/>
    </row>
    <row r="82" spans="1:17" ht="15" outlineLevel="1" x14ac:dyDescent="0.25">
      <c r="A82" s="198" t="s">
        <v>280</v>
      </c>
      <c r="B82" s="83">
        <f t="shared" ref="B82:G82" si="4">B$83+B$92+B$104</f>
        <v>0.70187102033000004</v>
      </c>
      <c r="C82" s="83">
        <f t="shared" si="4"/>
        <v>0.47313389375999998</v>
      </c>
      <c r="D82" s="83">
        <f t="shared" si="4"/>
        <v>0.37273379988999999</v>
      </c>
      <c r="E82" s="83">
        <f t="shared" si="4"/>
        <v>0.39486344792</v>
      </c>
      <c r="F82" s="83">
        <f t="shared" si="4"/>
        <v>1.1401526698600002</v>
      </c>
      <c r="G82" s="83">
        <f t="shared" si="4"/>
        <v>1.3437280295299998</v>
      </c>
      <c r="H82" s="214"/>
      <c r="I82" s="214"/>
      <c r="J82" s="214"/>
      <c r="K82" s="214"/>
      <c r="L82" s="214"/>
      <c r="M82" s="214"/>
      <c r="N82" s="214"/>
      <c r="O82" s="214"/>
      <c r="P82" s="214"/>
      <c r="Q82" s="214"/>
    </row>
    <row r="83" spans="1:17" outlineLevel="2" x14ac:dyDescent="0.2">
      <c r="A83" s="250" t="s">
        <v>281</v>
      </c>
      <c r="B83" s="196">
        <f>SUM(B$84:B$91)</f>
        <v>0.58659464145999995</v>
      </c>
      <c r="C83" s="196">
        <f>SUM(C$84:C$91)</f>
        <v>0.31887770297999996</v>
      </c>
      <c r="D83" s="196">
        <f>SUM(D$84:D$91)</f>
        <v>0.21669872839999998</v>
      </c>
      <c r="E83" s="196">
        <f>SUM(E$84:E$91)</f>
        <v>0.17681230419999999</v>
      </c>
      <c r="F83" s="196">
        <f>SUM(F$84:F$91)</f>
        <v>0.86249908398000008</v>
      </c>
      <c r="G83" s="196">
        <v>0.62291101435999996</v>
      </c>
      <c r="H83" s="214"/>
      <c r="I83" s="214"/>
      <c r="J83" s="214"/>
      <c r="K83" s="214"/>
      <c r="L83" s="214"/>
      <c r="M83" s="214"/>
      <c r="N83" s="214"/>
      <c r="O83" s="214"/>
      <c r="P83" s="214"/>
      <c r="Q83" s="214"/>
    </row>
    <row r="84" spans="1:17" outlineLevel="3" x14ac:dyDescent="0.2">
      <c r="A84" s="142" t="s">
        <v>282</v>
      </c>
      <c r="B84" s="120">
        <v>4.2660999999999998E-7</v>
      </c>
      <c r="C84" s="120">
        <v>4.1329000000000002E-7</v>
      </c>
      <c r="D84" s="120">
        <v>4.1894999999999998E-7</v>
      </c>
      <c r="E84" s="120">
        <v>4.8973999999999999E-7</v>
      </c>
      <c r="F84" s="120">
        <v>4.1026000000000002E-7</v>
      </c>
      <c r="G84" s="120">
        <v>4.2683999999999998E-7</v>
      </c>
      <c r="H84" s="214"/>
      <c r="I84" s="214"/>
      <c r="J84" s="214"/>
      <c r="K84" s="214"/>
      <c r="L84" s="214"/>
      <c r="M84" s="214"/>
      <c r="N84" s="214"/>
      <c r="O84" s="214"/>
      <c r="P84" s="214"/>
      <c r="Q84" s="214"/>
    </row>
    <row r="85" spans="1:17" outlineLevel="3" x14ac:dyDescent="0.2">
      <c r="A85" s="142" t="s">
        <v>283</v>
      </c>
      <c r="B85" s="120">
        <v>3.6777066759999998E-2</v>
      </c>
      <c r="C85" s="120">
        <v>3.5628747449999998E-2</v>
      </c>
      <c r="D85" s="120">
        <v>3.611638491E-2</v>
      </c>
      <c r="E85" s="120">
        <v>9.2374462759999998E-2</v>
      </c>
      <c r="F85" s="120">
        <v>0.12290182708</v>
      </c>
      <c r="G85" s="120">
        <v>0.12786876799999999</v>
      </c>
      <c r="H85" s="214"/>
      <c r="I85" s="214"/>
      <c r="J85" s="214"/>
      <c r="K85" s="214"/>
      <c r="L85" s="214"/>
      <c r="M85" s="214"/>
      <c r="N85" s="214"/>
      <c r="O85" s="214"/>
      <c r="P85" s="214"/>
      <c r="Q85" s="214"/>
    </row>
    <row r="86" spans="1:17" outlineLevel="3" x14ac:dyDescent="0.2">
      <c r="A86" s="142" t="s">
        <v>358</v>
      </c>
      <c r="B86" s="120">
        <v>0.11033120028</v>
      </c>
      <c r="C86" s="120">
        <v>7.1257494899999996E-2</v>
      </c>
      <c r="D86" s="120">
        <v>0</v>
      </c>
      <c r="E86" s="120">
        <v>0</v>
      </c>
      <c r="F86" s="120">
        <v>0</v>
      </c>
      <c r="G86" s="120">
        <v>0</v>
      </c>
      <c r="H86" s="214"/>
      <c r="I86" s="214"/>
      <c r="J86" s="214"/>
      <c r="K86" s="214"/>
      <c r="L86" s="214"/>
      <c r="M86" s="214"/>
      <c r="N86" s="214"/>
      <c r="O86" s="214"/>
      <c r="P86" s="214"/>
      <c r="Q86" s="214"/>
    </row>
    <row r="87" spans="1:17" outlineLevel="3" x14ac:dyDescent="0.2">
      <c r="A87" s="142" t="s">
        <v>284</v>
      </c>
      <c r="B87" s="120">
        <v>0.11033120028</v>
      </c>
      <c r="C87" s="120">
        <v>0.10688624234999999</v>
      </c>
      <c r="D87" s="120">
        <v>0.10834915472999999</v>
      </c>
      <c r="E87" s="120">
        <v>8.4437351699999996E-2</v>
      </c>
      <c r="F87" s="120">
        <v>5.9289963430000002E-2</v>
      </c>
      <c r="G87" s="120">
        <v>0</v>
      </c>
      <c r="H87" s="214"/>
      <c r="I87" s="214"/>
      <c r="J87" s="214"/>
      <c r="K87" s="214"/>
      <c r="L87" s="214"/>
      <c r="M87" s="214"/>
      <c r="N87" s="214"/>
      <c r="O87" s="214"/>
      <c r="P87" s="214"/>
      <c r="Q87" s="214"/>
    </row>
    <row r="88" spans="1:17" outlineLevel="3" x14ac:dyDescent="0.2">
      <c r="A88" s="142" t="s">
        <v>359</v>
      </c>
      <c r="B88" s="120">
        <v>0.17652992045999999</v>
      </c>
      <c r="C88" s="120">
        <v>0</v>
      </c>
      <c r="D88" s="120">
        <v>0</v>
      </c>
      <c r="E88" s="120">
        <v>0</v>
      </c>
      <c r="F88" s="120">
        <v>0</v>
      </c>
      <c r="G88" s="120">
        <v>0</v>
      </c>
      <c r="H88" s="214"/>
      <c r="I88" s="214"/>
      <c r="J88" s="214"/>
      <c r="K88" s="214"/>
      <c r="L88" s="214"/>
      <c r="M88" s="214"/>
      <c r="N88" s="214"/>
      <c r="O88" s="214"/>
      <c r="P88" s="214"/>
      <c r="Q88" s="214"/>
    </row>
    <row r="89" spans="1:17" outlineLevel="3" x14ac:dyDescent="0.2">
      <c r="A89" s="142" t="s">
        <v>360</v>
      </c>
      <c r="B89" s="120">
        <v>0</v>
      </c>
      <c r="C89" s="120">
        <v>0</v>
      </c>
      <c r="D89" s="120">
        <v>0</v>
      </c>
      <c r="E89" s="120">
        <v>0</v>
      </c>
      <c r="F89" s="120">
        <v>0.50798242946000005</v>
      </c>
      <c r="G89" s="120">
        <v>0.31575306424999999</v>
      </c>
      <c r="H89" s="214"/>
      <c r="I89" s="214"/>
      <c r="J89" s="214"/>
      <c r="K89" s="214"/>
      <c r="L89" s="214"/>
      <c r="M89" s="214"/>
      <c r="N89" s="214"/>
      <c r="O89" s="214"/>
      <c r="P89" s="214"/>
      <c r="Q89" s="214"/>
    </row>
    <row r="90" spans="1:17" outlineLevel="3" x14ac:dyDescent="0.2">
      <c r="A90" s="142" t="s">
        <v>361</v>
      </c>
      <c r="B90" s="120">
        <v>0</v>
      </c>
      <c r="C90" s="120">
        <v>0</v>
      </c>
      <c r="D90" s="120">
        <v>0</v>
      </c>
      <c r="E90" s="120">
        <v>0</v>
      </c>
      <c r="F90" s="120">
        <v>0.10158958924</v>
      </c>
      <c r="G90" s="120">
        <v>0.10569521973</v>
      </c>
      <c r="H90" s="214"/>
      <c r="I90" s="214"/>
      <c r="J90" s="214"/>
      <c r="K90" s="214"/>
      <c r="L90" s="214"/>
      <c r="M90" s="214"/>
      <c r="N90" s="214"/>
      <c r="O90" s="214"/>
      <c r="P90" s="214"/>
      <c r="Q90" s="214"/>
    </row>
    <row r="91" spans="1:17" outlineLevel="3" x14ac:dyDescent="0.2">
      <c r="A91" s="142" t="s">
        <v>362</v>
      </c>
      <c r="B91" s="120">
        <v>0.15262482707</v>
      </c>
      <c r="C91" s="120">
        <v>0.10510480498999999</v>
      </c>
      <c r="D91" s="120">
        <v>7.223276981E-2</v>
      </c>
      <c r="E91" s="120">
        <v>0</v>
      </c>
      <c r="F91" s="120">
        <v>7.0734864509999995E-2</v>
      </c>
      <c r="G91" s="120">
        <v>7.3593535540000005E-2</v>
      </c>
      <c r="H91" s="214"/>
      <c r="I91" s="214"/>
      <c r="J91" s="214"/>
      <c r="K91" s="214"/>
      <c r="L91" s="214"/>
      <c r="M91" s="214"/>
      <c r="N91" s="214"/>
      <c r="O91" s="214"/>
      <c r="P91" s="214"/>
      <c r="Q91" s="214"/>
    </row>
    <row r="92" spans="1:17" outlineLevel="2" x14ac:dyDescent="0.2">
      <c r="A92" s="250" t="s">
        <v>251</v>
      </c>
      <c r="B92" s="196">
        <f>SUM(B$93:B$103)</f>
        <v>0.11524126964</v>
      </c>
      <c r="C92" s="196">
        <f>SUM(C$93:C$103)</f>
        <v>0.1542221778</v>
      </c>
      <c r="D92" s="196">
        <f>SUM(D$93:D$103)</f>
        <v>0.15600059298000002</v>
      </c>
      <c r="E92" s="196">
        <f>SUM(E$93:E$103)</f>
        <v>0.21801083966000001</v>
      </c>
      <c r="F92" s="196">
        <f>SUM(F$93:F$103)</f>
        <v>0.27761982235999999</v>
      </c>
      <c r="G92" s="196">
        <v>0.72078188714000002</v>
      </c>
      <c r="H92" s="214"/>
      <c r="I92" s="214"/>
      <c r="J92" s="214"/>
      <c r="K92" s="214"/>
      <c r="L92" s="214"/>
      <c r="M92" s="214"/>
      <c r="N92" s="214"/>
      <c r="O92" s="214"/>
      <c r="P92" s="214"/>
      <c r="Q92" s="214"/>
    </row>
    <row r="93" spans="1:17" outlineLevel="3" x14ac:dyDescent="0.2">
      <c r="A93" s="142" t="s">
        <v>288</v>
      </c>
      <c r="B93" s="120">
        <v>0</v>
      </c>
      <c r="C93" s="120">
        <v>0</v>
      </c>
      <c r="D93" s="120">
        <v>0</v>
      </c>
      <c r="E93" s="120">
        <v>0</v>
      </c>
      <c r="F93" s="120">
        <v>0</v>
      </c>
      <c r="G93" s="120">
        <v>1.4609012459999999E-2</v>
      </c>
      <c r="H93" s="214"/>
      <c r="I93" s="214"/>
      <c r="J93" s="214"/>
      <c r="K93" s="214"/>
      <c r="L93" s="214"/>
      <c r="M93" s="214"/>
      <c r="N93" s="214"/>
      <c r="O93" s="214"/>
      <c r="P93" s="214"/>
      <c r="Q93" s="214"/>
    </row>
    <row r="94" spans="1:17" outlineLevel="3" x14ac:dyDescent="0.2">
      <c r="A94" s="142" t="s">
        <v>289</v>
      </c>
      <c r="B94" s="120">
        <v>0</v>
      </c>
      <c r="C94" s="120">
        <v>0</v>
      </c>
      <c r="D94" s="120">
        <v>0</v>
      </c>
      <c r="E94" s="120">
        <v>0</v>
      </c>
      <c r="F94" s="120">
        <v>0</v>
      </c>
      <c r="G94" s="120">
        <v>1.04870788E-3</v>
      </c>
      <c r="H94" s="214"/>
      <c r="I94" s="214"/>
      <c r="J94" s="214"/>
      <c r="K94" s="214"/>
      <c r="L94" s="214"/>
      <c r="M94" s="214"/>
      <c r="N94" s="214"/>
      <c r="O94" s="214"/>
      <c r="P94" s="214"/>
      <c r="Q94" s="214"/>
    </row>
    <row r="95" spans="1:17" outlineLevel="3" x14ac:dyDescent="0.2">
      <c r="A95" s="142" t="s">
        <v>290</v>
      </c>
      <c r="B95" s="120">
        <v>0</v>
      </c>
      <c r="C95" s="120">
        <v>0</v>
      </c>
      <c r="D95" s="120">
        <v>0</v>
      </c>
      <c r="E95" s="120">
        <v>0</v>
      </c>
      <c r="F95" s="120">
        <v>0</v>
      </c>
      <c r="G95" s="120">
        <v>2.0137583100000001E-3</v>
      </c>
      <c r="H95" s="214"/>
      <c r="I95" s="214"/>
      <c r="J95" s="214"/>
      <c r="K95" s="214"/>
      <c r="L95" s="214"/>
      <c r="M95" s="214"/>
      <c r="N95" s="214"/>
      <c r="O95" s="214"/>
      <c r="P95" s="214"/>
      <c r="Q95" s="214"/>
    </row>
    <row r="96" spans="1:17" outlineLevel="3" x14ac:dyDescent="0.2">
      <c r="A96" s="142" t="s">
        <v>291</v>
      </c>
      <c r="B96" s="120">
        <v>0</v>
      </c>
      <c r="C96" s="120">
        <v>0</v>
      </c>
      <c r="D96" s="120">
        <v>0</v>
      </c>
      <c r="E96" s="120">
        <v>0</v>
      </c>
      <c r="F96" s="120">
        <v>0</v>
      </c>
      <c r="G96" s="120">
        <v>1.4718707100000001E-3</v>
      </c>
      <c r="H96" s="214"/>
      <c r="I96" s="214"/>
      <c r="J96" s="214"/>
      <c r="K96" s="214"/>
      <c r="L96" s="214"/>
      <c r="M96" s="214"/>
      <c r="N96" s="214"/>
      <c r="O96" s="214"/>
      <c r="P96" s="214"/>
      <c r="Q96" s="214"/>
    </row>
    <row r="97" spans="1:17" outlineLevel="3" x14ac:dyDescent="0.2">
      <c r="A97" s="142" t="s">
        <v>292</v>
      </c>
      <c r="B97" s="120">
        <v>0</v>
      </c>
      <c r="C97" s="120">
        <v>1.2058603560000001E-2</v>
      </c>
      <c r="D97" s="120">
        <v>3.492868834E-2</v>
      </c>
      <c r="E97" s="120">
        <v>7.3951316520000004E-2</v>
      </c>
      <c r="F97" s="120">
        <v>7.001679374E-2</v>
      </c>
      <c r="G97" s="120">
        <v>0.22683112438</v>
      </c>
      <c r="H97" s="214"/>
      <c r="I97" s="214"/>
      <c r="J97" s="214"/>
      <c r="K97" s="214"/>
      <c r="L97" s="214"/>
      <c r="M97" s="214"/>
      <c r="N97" s="214"/>
      <c r="O97" s="214"/>
      <c r="P97" s="214"/>
      <c r="Q97" s="214"/>
    </row>
    <row r="98" spans="1:17" outlineLevel="3" x14ac:dyDescent="0.2">
      <c r="A98" s="142" t="s">
        <v>293</v>
      </c>
      <c r="B98" s="120">
        <v>0.11112971566</v>
      </c>
      <c r="C98" s="120">
        <v>0.1388693298</v>
      </c>
      <c r="D98" s="120">
        <v>0.11839534242999999</v>
      </c>
      <c r="E98" s="120">
        <v>0.14157806559</v>
      </c>
      <c r="F98" s="120">
        <v>0.17069912056</v>
      </c>
      <c r="G98" s="120">
        <v>0.37900570477000001</v>
      </c>
      <c r="H98" s="214"/>
      <c r="I98" s="214"/>
      <c r="J98" s="214"/>
      <c r="K98" s="214"/>
      <c r="L98" s="214"/>
      <c r="M98" s="214"/>
      <c r="N98" s="214"/>
      <c r="O98" s="214"/>
      <c r="P98" s="214"/>
      <c r="Q98" s="214"/>
    </row>
    <row r="99" spans="1:17" outlineLevel="3" x14ac:dyDescent="0.2">
      <c r="A99" s="142" t="s">
        <v>294</v>
      </c>
      <c r="B99" s="120">
        <v>0</v>
      </c>
      <c r="C99" s="120">
        <v>0</v>
      </c>
      <c r="D99" s="120">
        <v>0</v>
      </c>
      <c r="E99" s="120">
        <v>0</v>
      </c>
      <c r="F99" s="120">
        <v>0</v>
      </c>
      <c r="G99" s="120">
        <v>2.7838042700000002E-3</v>
      </c>
      <c r="H99" s="214"/>
      <c r="I99" s="214"/>
      <c r="J99" s="214"/>
      <c r="K99" s="214"/>
      <c r="L99" s="214"/>
      <c r="M99" s="214"/>
      <c r="N99" s="214"/>
      <c r="O99" s="214"/>
      <c r="P99" s="214"/>
      <c r="Q99" s="214"/>
    </row>
    <row r="100" spans="1:17" outlineLevel="3" x14ac:dyDescent="0.2">
      <c r="A100" s="142" t="s">
        <v>295</v>
      </c>
      <c r="B100" s="120">
        <v>0</v>
      </c>
      <c r="C100" s="120">
        <v>0</v>
      </c>
      <c r="D100" s="120">
        <v>0</v>
      </c>
      <c r="E100" s="120">
        <v>0</v>
      </c>
      <c r="F100" s="120">
        <v>0</v>
      </c>
      <c r="G100" s="120">
        <v>1.4148357200000001E-3</v>
      </c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</row>
    <row r="101" spans="1:17" outlineLevel="3" x14ac:dyDescent="0.2">
      <c r="A101" s="142" t="s">
        <v>292</v>
      </c>
      <c r="B101" s="120">
        <v>0</v>
      </c>
      <c r="C101" s="120">
        <v>1.0752269E-4</v>
      </c>
      <c r="D101" s="120">
        <v>0</v>
      </c>
      <c r="E101" s="120">
        <v>0</v>
      </c>
      <c r="F101" s="120">
        <v>0</v>
      </c>
      <c r="G101" s="120">
        <v>0</v>
      </c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</row>
    <row r="102" spans="1:17" outlineLevel="3" x14ac:dyDescent="0.2">
      <c r="A102" s="142" t="s">
        <v>296</v>
      </c>
      <c r="B102" s="120">
        <v>4.11155398E-3</v>
      </c>
      <c r="C102" s="120">
        <v>3.18672175E-3</v>
      </c>
      <c r="D102" s="120">
        <v>2.67656221E-3</v>
      </c>
      <c r="E102" s="120">
        <v>2.4814575499999998E-3</v>
      </c>
      <c r="F102" s="120">
        <v>3.6903908059999997E-2</v>
      </c>
      <c r="G102" s="120">
        <v>8.9842881279999995E-2</v>
      </c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</row>
    <row r="103" spans="1:17" outlineLevel="3" x14ac:dyDescent="0.2">
      <c r="A103" s="142" t="s">
        <v>297</v>
      </c>
      <c r="B103" s="120">
        <v>0</v>
      </c>
      <c r="C103" s="120">
        <v>0</v>
      </c>
      <c r="D103" s="120">
        <v>0</v>
      </c>
      <c r="E103" s="120">
        <v>0</v>
      </c>
      <c r="F103" s="120">
        <v>0</v>
      </c>
      <c r="G103" s="120">
        <v>1.7601873599999999E-3</v>
      </c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</row>
    <row r="104" spans="1:17" outlineLevel="2" x14ac:dyDescent="0.2">
      <c r="A104" s="250" t="s">
        <v>298</v>
      </c>
      <c r="B104" s="196">
        <f>SUM(B$105:B$105)</f>
        <v>3.5109230000000001E-5</v>
      </c>
      <c r="C104" s="196">
        <f>SUM(C$105:C$105)</f>
        <v>3.401298E-5</v>
      </c>
      <c r="D104" s="196">
        <f>SUM(D$105:D$105)</f>
        <v>3.4478509999999999E-5</v>
      </c>
      <c r="E104" s="196">
        <f>SUM(E$105:E$105)</f>
        <v>4.0304060000000003E-5</v>
      </c>
      <c r="F104" s="196">
        <f>SUM(F$105:F$105)</f>
        <v>3.3763519999999998E-5</v>
      </c>
      <c r="G104" s="196">
        <v>3.5128030000000002E-5</v>
      </c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</row>
    <row r="105" spans="1:17" outlineLevel="3" x14ac:dyDescent="0.2">
      <c r="A105" s="142" t="s">
        <v>299</v>
      </c>
      <c r="B105" s="120">
        <v>3.5109230000000001E-5</v>
      </c>
      <c r="C105" s="120">
        <v>3.401298E-5</v>
      </c>
      <c r="D105" s="120">
        <v>3.4478509999999999E-5</v>
      </c>
      <c r="E105" s="120">
        <v>4.0304060000000003E-5</v>
      </c>
      <c r="F105" s="120">
        <v>3.3763519999999998E-5</v>
      </c>
      <c r="G105" s="120">
        <v>3.5128030000000002E-5</v>
      </c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</row>
    <row r="106" spans="1:17" ht="15" outlineLevel="1" x14ac:dyDescent="0.25">
      <c r="A106" s="198" t="s">
        <v>253</v>
      </c>
      <c r="B106" s="83">
        <f t="shared" ref="B106:G106" si="5">B$107+B$113+B$115+B$124+B$126</f>
        <v>9.5580313285000003</v>
      </c>
      <c r="C106" s="83">
        <f t="shared" si="5"/>
        <v>10.499834721000001</v>
      </c>
      <c r="D106" s="83">
        <f t="shared" si="5"/>
        <v>10.755824930960001</v>
      </c>
      <c r="E106" s="83">
        <f t="shared" si="5"/>
        <v>9.6078709913600022</v>
      </c>
      <c r="F106" s="83">
        <f t="shared" si="5"/>
        <v>9.2101342864699998</v>
      </c>
      <c r="G106" s="83">
        <f t="shared" si="5"/>
        <v>9.3105148233099992</v>
      </c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</row>
    <row r="107" spans="1:17" outlineLevel="2" x14ac:dyDescent="0.2">
      <c r="A107" s="250" t="s">
        <v>254</v>
      </c>
      <c r="B107" s="196">
        <f>SUM(B$108:B$112)</f>
        <v>7.0237852621300005</v>
      </c>
      <c r="C107" s="196">
        <f>SUM(C$108:C$112)</f>
        <v>8.1844122870200007</v>
      </c>
      <c r="D107" s="196">
        <f>SUM(D$108:D$112)</f>
        <v>8.5593320389300001</v>
      </c>
      <c r="E107" s="196">
        <f>SUM(E$108:E$112)</f>
        <v>8.0575646315700009</v>
      </c>
      <c r="F107" s="196">
        <f>SUM(F$108:F$112)</f>
        <v>7.8396779256800002</v>
      </c>
      <c r="G107" s="196">
        <v>7.3254652406199998</v>
      </c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</row>
    <row r="108" spans="1:17" outlineLevel="3" x14ac:dyDescent="0.2">
      <c r="A108" s="142" t="s">
        <v>300</v>
      </c>
      <c r="B108" s="120">
        <v>1.088056003E-2</v>
      </c>
      <c r="C108" s="120">
        <v>6.3155020130000003E-2</v>
      </c>
      <c r="D108" s="120">
        <v>0.1145400015</v>
      </c>
      <c r="E108" s="120">
        <v>0.11155018534</v>
      </c>
      <c r="F108" s="120">
        <v>0.2457300899</v>
      </c>
      <c r="G108" s="120">
        <v>0.23772036664000001</v>
      </c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</row>
    <row r="109" spans="1:17" outlineLevel="3" x14ac:dyDescent="0.2">
      <c r="A109" s="142" t="s">
        <v>256</v>
      </c>
      <c r="B109" s="120">
        <v>0.38844780925</v>
      </c>
      <c r="C109" s="120">
        <v>0.40809589511</v>
      </c>
      <c r="D109" s="120">
        <v>0.20628031303</v>
      </c>
      <c r="E109" s="120">
        <v>0.33752435519000001</v>
      </c>
      <c r="F109" s="120">
        <v>0.36897050899</v>
      </c>
      <c r="G109" s="120">
        <v>0.34836129905000002</v>
      </c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</row>
    <row r="110" spans="1:17" outlineLevel="3" x14ac:dyDescent="0.2">
      <c r="A110" s="142" t="s">
        <v>257</v>
      </c>
      <c r="B110" s="120">
        <v>3.658550017E-2</v>
      </c>
      <c r="C110" s="120">
        <v>4.1769000090000001E-2</v>
      </c>
      <c r="D110" s="120">
        <v>5.6124600730000002E-2</v>
      </c>
      <c r="E110" s="120">
        <v>6.1090459E-2</v>
      </c>
      <c r="F110" s="120">
        <v>6.7287041869999994E-2</v>
      </c>
      <c r="G110" s="120">
        <v>6.5093779399999996E-2</v>
      </c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</row>
    <row r="111" spans="1:17" outlineLevel="3" x14ac:dyDescent="0.2">
      <c r="A111" s="142" t="s">
        <v>258</v>
      </c>
      <c r="B111" s="120">
        <v>0.45504334538000002</v>
      </c>
      <c r="C111" s="120">
        <v>0.44967000001000001</v>
      </c>
      <c r="D111" s="120">
        <v>0.45706674655000001</v>
      </c>
      <c r="E111" s="120">
        <v>0.45703505259999999</v>
      </c>
      <c r="F111" s="120">
        <v>0.4480903752</v>
      </c>
      <c r="G111" s="120">
        <v>0.44871251377999999</v>
      </c>
      <c r="H111" s="214"/>
      <c r="I111" s="214"/>
      <c r="J111" s="214"/>
      <c r="K111" s="214"/>
      <c r="L111" s="214"/>
      <c r="M111" s="214"/>
      <c r="N111" s="214"/>
      <c r="O111" s="214"/>
      <c r="P111" s="214"/>
      <c r="Q111" s="214"/>
    </row>
    <row r="112" spans="1:17" outlineLevel="3" x14ac:dyDescent="0.2">
      <c r="A112" s="142" t="s">
        <v>259</v>
      </c>
      <c r="B112" s="120">
        <v>6.1328280473000003</v>
      </c>
      <c r="C112" s="120">
        <v>7.2217223716800003</v>
      </c>
      <c r="D112" s="120">
        <v>7.7253203771200001</v>
      </c>
      <c r="E112" s="120">
        <v>7.0903645794400001</v>
      </c>
      <c r="F112" s="120">
        <v>6.7095999097199996</v>
      </c>
      <c r="G112" s="120">
        <v>6.2255772817499997</v>
      </c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</row>
    <row r="113" spans="1:17" outlineLevel="2" x14ac:dyDescent="0.2">
      <c r="A113" s="250" t="s">
        <v>301</v>
      </c>
      <c r="B113" s="196">
        <f>SUM(B$114:B$114)</f>
        <v>0.14621677995999999</v>
      </c>
      <c r="C113" s="196">
        <f>SUM(C$114:C$114)</f>
        <v>9.7477853279999999E-2</v>
      </c>
      <c r="D113" s="196">
        <f>SUM(D$114:D$114)</f>
        <v>4.8738926600000003E-2</v>
      </c>
      <c r="E113" s="196">
        <f>SUM(E$114:E$114)</f>
        <v>0</v>
      </c>
      <c r="F113" s="196">
        <f>SUM(F$114:F$114)</f>
        <v>0</v>
      </c>
      <c r="G113" s="196">
        <v>0</v>
      </c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</row>
    <row r="114" spans="1:17" outlineLevel="3" x14ac:dyDescent="0.2">
      <c r="A114" s="142" t="s">
        <v>363</v>
      </c>
      <c r="B114" s="120">
        <v>0.14621677995999999</v>
      </c>
      <c r="C114" s="120">
        <v>9.7477853279999999E-2</v>
      </c>
      <c r="D114" s="120">
        <v>4.8738926600000003E-2</v>
      </c>
      <c r="E114" s="120">
        <v>0</v>
      </c>
      <c r="F114" s="120">
        <v>0</v>
      </c>
      <c r="G114" s="120">
        <v>0</v>
      </c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</row>
    <row r="115" spans="1:17" outlineLevel="2" x14ac:dyDescent="0.2">
      <c r="A115" s="250" t="s">
        <v>268</v>
      </c>
      <c r="B115" s="196">
        <f>SUM(B$116:B$123)</f>
        <v>2.2785423277099999</v>
      </c>
      <c r="C115" s="196">
        <f>SUM(C$116:C$123)</f>
        <v>2.1019582370299998</v>
      </c>
      <c r="D115" s="196">
        <f>SUM(D$116:D$123)</f>
        <v>2.0344831620099999</v>
      </c>
      <c r="E115" s="196">
        <f>SUM(E$116:E$123)</f>
        <v>1.4376842756799999</v>
      </c>
      <c r="F115" s="196">
        <f>SUM(F$116:F$123)</f>
        <v>1.2531559892600002</v>
      </c>
      <c r="G115" s="196">
        <v>1.16887678093</v>
      </c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</row>
    <row r="116" spans="1:17" outlineLevel="3" x14ac:dyDescent="0.2">
      <c r="A116" s="142" t="s">
        <v>70</v>
      </c>
      <c r="B116" s="120">
        <v>0</v>
      </c>
      <c r="C116" s="120">
        <v>0</v>
      </c>
      <c r="D116" s="120">
        <v>7.991643658E-2</v>
      </c>
      <c r="E116" s="120">
        <v>0.14482956551000001</v>
      </c>
      <c r="F116" s="120">
        <v>0.17459425459</v>
      </c>
      <c r="G116" s="120">
        <v>0.17109420658999999</v>
      </c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</row>
    <row r="117" spans="1:17" outlineLevel="3" x14ac:dyDescent="0.2">
      <c r="A117" s="142" t="s">
        <v>161</v>
      </c>
      <c r="B117" s="120">
        <v>0</v>
      </c>
      <c r="C117" s="120">
        <v>0.37729509711999998</v>
      </c>
      <c r="D117" s="120">
        <v>0.45260618235</v>
      </c>
      <c r="E117" s="120">
        <v>0</v>
      </c>
      <c r="F117" s="120">
        <v>0</v>
      </c>
      <c r="G117" s="120">
        <v>0</v>
      </c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</row>
    <row r="118" spans="1:17" outlineLevel="3" x14ac:dyDescent="0.2">
      <c r="A118" s="142" t="s">
        <v>200</v>
      </c>
      <c r="B118" s="120">
        <v>1.427420651E-2</v>
      </c>
      <c r="C118" s="120">
        <v>3.7104216299999999E-2</v>
      </c>
      <c r="D118" s="120">
        <v>3.3931242969999997E-2</v>
      </c>
      <c r="E118" s="120">
        <v>3.0354194519999999E-2</v>
      </c>
      <c r="F118" s="120">
        <v>2.8561734669999998E-2</v>
      </c>
      <c r="G118" s="120">
        <v>2.278257434E-2</v>
      </c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</row>
    <row r="119" spans="1:17" outlineLevel="3" x14ac:dyDescent="0.2">
      <c r="A119" s="142" t="s">
        <v>118</v>
      </c>
      <c r="B119" s="120">
        <v>3.5540199949999997E-2</v>
      </c>
      <c r="C119" s="120">
        <v>3.0431699860000001E-2</v>
      </c>
      <c r="D119" s="120">
        <v>1.947180011E-2</v>
      </c>
      <c r="E119" s="120">
        <v>9.4817656499999996E-3</v>
      </c>
      <c r="F119" s="120">
        <v>0</v>
      </c>
      <c r="G119" s="120">
        <v>0</v>
      </c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</row>
    <row r="120" spans="1:17" outlineLevel="3" x14ac:dyDescent="0.2">
      <c r="A120" s="142" t="s">
        <v>364</v>
      </c>
      <c r="B120" s="120">
        <v>0.5</v>
      </c>
      <c r="C120" s="120">
        <v>0</v>
      </c>
      <c r="D120" s="120">
        <v>0</v>
      </c>
      <c r="E120" s="120">
        <v>0</v>
      </c>
      <c r="F120" s="120">
        <v>0</v>
      </c>
      <c r="G120" s="120">
        <v>0</v>
      </c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</row>
    <row r="121" spans="1:17" outlineLevel="3" x14ac:dyDescent="0.2">
      <c r="A121" s="142" t="s">
        <v>365</v>
      </c>
      <c r="B121" s="120">
        <v>5.9159999999999997E-2</v>
      </c>
      <c r="C121" s="120">
        <v>4.6240000000000003E-2</v>
      </c>
      <c r="D121" s="120">
        <v>3.3320000000000002E-2</v>
      </c>
      <c r="E121" s="120">
        <v>2.0400000000000001E-2</v>
      </c>
      <c r="F121" s="120">
        <v>0</v>
      </c>
      <c r="G121" s="120">
        <v>0</v>
      </c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</row>
    <row r="122" spans="1:17" outlineLevel="3" x14ac:dyDescent="0.2">
      <c r="A122" s="142" t="s">
        <v>302</v>
      </c>
      <c r="B122" s="120">
        <v>1.53909292125</v>
      </c>
      <c r="C122" s="120">
        <v>1.5130309737500001</v>
      </c>
      <c r="D122" s="120">
        <v>1.35</v>
      </c>
      <c r="E122" s="120">
        <v>1.2</v>
      </c>
      <c r="F122" s="120">
        <v>1.05</v>
      </c>
      <c r="G122" s="120">
        <v>0.97499999999999998</v>
      </c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</row>
    <row r="123" spans="1:17" outlineLevel="3" x14ac:dyDescent="0.2">
      <c r="A123" s="142" t="s">
        <v>366</v>
      </c>
      <c r="B123" s="120">
        <v>0.13047500000000001</v>
      </c>
      <c r="C123" s="120">
        <v>9.7856250000000006E-2</v>
      </c>
      <c r="D123" s="120">
        <v>6.5237500000000004E-2</v>
      </c>
      <c r="E123" s="120">
        <v>3.2618750000000002E-2</v>
      </c>
      <c r="F123" s="120">
        <v>0</v>
      </c>
      <c r="G123" s="120">
        <v>0</v>
      </c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</row>
    <row r="124" spans="1:17" outlineLevel="2" x14ac:dyDescent="0.2">
      <c r="A124" s="250" t="s">
        <v>331</v>
      </c>
      <c r="B124" s="196">
        <f>SUM(B$125:B$125)</f>
        <v>0</v>
      </c>
      <c r="C124" s="196">
        <f>SUM(C$125:C$125)</f>
        <v>0</v>
      </c>
      <c r="D124" s="196">
        <f>SUM(D$125:D$125)</f>
        <v>0</v>
      </c>
      <c r="E124" s="196">
        <f>SUM(E$125:E$125)</f>
        <v>0</v>
      </c>
      <c r="F124" s="196">
        <f>SUM(F$125:F$125)</f>
        <v>0</v>
      </c>
      <c r="G124" s="196">
        <v>0.7</v>
      </c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</row>
    <row r="125" spans="1:17" outlineLevel="3" x14ac:dyDescent="0.2">
      <c r="A125" s="142" t="s">
        <v>368</v>
      </c>
      <c r="B125" s="120">
        <v>0</v>
      </c>
      <c r="C125" s="120">
        <v>0</v>
      </c>
      <c r="D125" s="120">
        <v>0</v>
      </c>
      <c r="E125" s="120">
        <v>0</v>
      </c>
      <c r="F125" s="120">
        <v>0</v>
      </c>
      <c r="G125" s="120">
        <v>0.7</v>
      </c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</row>
    <row r="126" spans="1:17" outlineLevel="2" x14ac:dyDescent="0.2">
      <c r="A126" s="250" t="s">
        <v>278</v>
      </c>
      <c r="B126" s="196">
        <f>SUM(B$127:B$127)</f>
        <v>0.1094869587</v>
      </c>
      <c r="C126" s="196">
        <f>SUM(C$127:C$127)</f>
        <v>0.11598634367000001</v>
      </c>
      <c r="D126" s="196">
        <f>SUM(D$127:D$127)</f>
        <v>0.11327080342</v>
      </c>
      <c r="E126" s="196">
        <f>SUM(E$127:E$127)</f>
        <v>0.11262208411000001</v>
      </c>
      <c r="F126" s="196">
        <f>SUM(F$127:F$127)</f>
        <v>0.11730037153</v>
      </c>
      <c r="G126" s="196">
        <v>0.11617280176</v>
      </c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</row>
    <row r="127" spans="1:17" outlineLevel="3" x14ac:dyDescent="0.2">
      <c r="A127" s="142" t="s">
        <v>259</v>
      </c>
      <c r="B127" s="120">
        <v>0.1094869587</v>
      </c>
      <c r="C127" s="120">
        <v>0.11598634367000001</v>
      </c>
      <c r="D127" s="120">
        <v>0.11327080342</v>
      </c>
      <c r="E127" s="120">
        <v>0.11262208411000001</v>
      </c>
      <c r="F127" s="120">
        <v>0.11730037153</v>
      </c>
      <c r="G127" s="120">
        <v>0.11617280176</v>
      </c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</row>
    <row r="128" spans="1:17" x14ac:dyDescent="0.2">
      <c r="B128" s="181"/>
      <c r="C128" s="181"/>
      <c r="D128" s="181"/>
      <c r="E128" s="181"/>
      <c r="F128" s="181"/>
      <c r="G128" s="181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</row>
    <row r="129" spans="2:17" x14ac:dyDescent="0.2">
      <c r="B129" s="181"/>
      <c r="C129" s="181"/>
      <c r="D129" s="181"/>
      <c r="E129" s="181"/>
      <c r="F129" s="181"/>
      <c r="G129" s="181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</row>
    <row r="130" spans="2:17" x14ac:dyDescent="0.2">
      <c r="B130" s="181"/>
      <c r="C130" s="181"/>
      <c r="D130" s="181"/>
      <c r="E130" s="181"/>
      <c r="F130" s="181"/>
      <c r="G130" s="181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</row>
    <row r="131" spans="2:17" x14ac:dyDescent="0.2">
      <c r="B131" s="181"/>
      <c r="C131" s="181"/>
      <c r="D131" s="181"/>
      <c r="E131" s="181"/>
      <c r="F131" s="181"/>
      <c r="G131" s="181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</row>
    <row r="132" spans="2:17" x14ac:dyDescent="0.2">
      <c r="B132" s="181"/>
      <c r="C132" s="181"/>
      <c r="D132" s="181"/>
      <c r="E132" s="181"/>
      <c r="F132" s="181"/>
      <c r="G132" s="181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</row>
    <row r="133" spans="2:17" x14ac:dyDescent="0.2">
      <c r="B133" s="181"/>
      <c r="C133" s="181"/>
      <c r="D133" s="181"/>
      <c r="E133" s="181"/>
      <c r="F133" s="181"/>
      <c r="G133" s="181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</row>
    <row r="134" spans="2:17" x14ac:dyDescent="0.2">
      <c r="B134" s="181"/>
      <c r="C134" s="181"/>
      <c r="D134" s="181"/>
      <c r="E134" s="181"/>
      <c r="F134" s="181"/>
      <c r="G134" s="181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</row>
    <row r="135" spans="2:17" x14ac:dyDescent="0.2">
      <c r="B135" s="181"/>
      <c r="C135" s="181"/>
      <c r="D135" s="181"/>
      <c r="E135" s="181"/>
      <c r="F135" s="181"/>
      <c r="G135" s="181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</row>
    <row r="136" spans="2:17" x14ac:dyDescent="0.2">
      <c r="B136" s="181"/>
      <c r="C136" s="181"/>
      <c r="D136" s="181"/>
      <c r="E136" s="181"/>
      <c r="F136" s="181"/>
      <c r="G136" s="181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</row>
    <row r="137" spans="2:17" x14ac:dyDescent="0.2">
      <c r="B137" s="181"/>
      <c r="C137" s="181"/>
      <c r="D137" s="181"/>
      <c r="E137" s="181"/>
      <c r="F137" s="181"/>
      <c r="G137" s="181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</row>
    <row r="138" spans="2:17" x14ac:dyDescent="0.2">
      <c r="B138" s="181"/>
      <c r="C138" s="181"/>
      <c r="D138" s="181"/>
      <c r="E138" s="181"/>
      <c r="F138" s="181"/>
      <c r="G138" s="181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</row>
    <row r="139" spans="2:17" x14ac:dyDescent="0.2">
      <c r="B139" s="181"/>
      <c r="C139" s="181"/>
      <c r="D139" s="181"/>
      <c r="E139" s="181"/>
      <c r="F139" s="181"/>
      <c r="G139" s="181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</row>
    <row r="140" spans="2:17" x14ac:dyDescent="0.2">
      <c r="B140" s="181"/>
      <c r="C140" s="181"/>
      <c r="D140" s="181"/>
      <c r="E140" s="181"/>
      <c r="F140" s="181"/>
      <c r="G140" s="181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</row>
    <row r="141" spans="2:17" x14ac:dyDescent="0.2">
      <c r="B141" s="181"/>
      <c r="C141" s="181"/>
      <c r="D141" s="181"/>
      <c r="E141" s="181"/>
      <c r="F141" s="181"/>
      <c r="G141" s="181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</row>
    <row r="142" spans="2:17" x14ac:dyDescent="0.2">
      <c r="B142" s="181"/>
      <c r="C142" s="181"/>
      <c r="D142" s="181"/>
      <c r="E142" s="181"/>
      <c r="F142" s="181"/>
      <c r="G142" s="181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</row>
    <row r="143" spans="2:17" x14ac:dyDescent="0.2">
      <c r="B143" s="181"/>
      <c r="C143" s="181"/>
      <c r="D143" s="181"/>
      <c r="E143" s="181"/>
      <c r="F143" s="181"/>
      <c r="G143" s="181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</row>
    <row r="144" spans="2:17" x14ac:dyDescent="0.2">
      <c r="B144" s="181"/>
      <c r="C144" s="181"/>
      <c r="D144" s="181"/>
      <c r="E144" s="181"/>
      <c r="F144" s="181"/>
      <c r="G144" s="181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</row>
    <row r="145" spans="2:17" x14ac:dyDescent="0.2">
      <c r="B145" s="181"/>
      <c r="C145" s="181"/>
      <c r="D145" s="181"/>
      <c r="E145" s="181"/>
      <c r="F145" s="181"/>
      <c r="G145" s="181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</row>
    <row r="146" spans="2:17" x14ac:dyDescent="0.2">
      <c r="B146" s="181"/>
      <c r="C146" s="181"/>
      <c r="D146" s="181"/>
      <c r="E146" s="181"/>
      <c r="F146" s="181"/>
      <c r="G146" s="181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</row>
    <row r="147" spans="2:17" x14ac:dyDescent="0.2">
      <c r="B147" s="181"/>
      <c r="C147" s="181"/>
      <c r="D147" s="181"/>
      <c r="E147" s="181"/>
      <c r="F147" s="181"/>
      <c r="G147" s="181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</row>
    <row r="148" spans="2:17" x14ac:dyDescent="0.2">
      <c r="B148" s="181"/>
      <c r="C148" s="181"/>
      <c r="D148" s="181"/>
      <c r="E148" s="181"/>
      <c r="F148" s="181"/>
      <c r="G148" s="181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</row>
    <row r="149" spans="2:17" x14ac:dyDescent="0.2">
      <c r="B149" s="181"/>
      <c r="C149" s="181"/>
      <c r="D149" s="181"/>
      <c r="E149" s="181"/>
      <c r="F149" s="181"/>
      <c r="G149" s="181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</row>
    <row r="150" spans="2:17" x14ac:dyDescent="0.2">
      <c r="B150" s="181"/>
      <c r="C150" s="181"/>
      <c r="D150" s="181"/>
      <c r="E150" s="181"/>
      <c r="F150" s="181"/>
      <c r="G150" s="181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</row>
    <row r="151" spans="2:17" x14ac:dyDescent="0.2">
      <c r="B151" s="181"/>
      <c r="C151" s="181"/>
      <c r="D151" s="181"/>
      <c r="E151" s="181"/>
      <c r="F151" s="181"/>
      <c r="G151" s="181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</row>
    <row r="152" spans="2:17" x14ac:dyDescent="0.2">
      <c r="B152" s="181"/>
      <c r="C152" s="181"/>
      <c r="D152" s="181"/>
      <c r="E152" s="181"/>
      <c r="F152" s="181"/>
      <c r="G152" s="181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</row>
    <row r="153" spans="2:17" x14ac:dyDescent="0.2">
      <c r="B153" s="181"/>
      <c r="C153" s="181"/>
      <c r="D153" s="181"/>
      <c r="E153" s="181"/>
      <c r="F153" s="181"/>
      <c r="G153" s="181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</row>
    <row r="154" spans="2:17" x14ac:dyDescent="0.2">
      <c r="B154" s="181"/>
      <c r="C154" s="181"/>
      <c r="D154" s="181"/>
      <c r="E154" s="181"/>
      <c r="F154" s="181"/>
      <c r="G154" s="181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</row>
    <row r="155" spans="2:17" x14ac:dyDescent="0.2">
      <c r="B155" s="181"/>
      <c r="C155" s="181"/>
      <c r="D155" s="181"/>
      <c r="E155" s="181"/>
      <c r="F155" s="181"/>
      <c r="G155" s="181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</row>
    <row r="156" spans="2:17" x14ac:dyDescent="0.2">
      <c r="B156" s="181"/>
      <c r="C156" s="181"/>
      <c r="D156" s="181"/>
      <c r="E156" s="181"/>
      <c r="F156" s="181"/>
      <c r="G156" s="181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</row>
    <row r="157" spans="2:17" x14ac:dyDescent="0.2">
      <c r="B157" s="181"/>
      <c r="C157" s="181"/>
      <c r="D157" s="181"/>
      <c r="E157" s="181"/>
      <c r="F157" s="181"/>
      <c r="G157" s="181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</row>
    <row r="158" spans="2:17" x14ac:dyDescent="0.2">
      <c r="B158" s="181"/>
      <c r="C158" s="181"/>
      <c r="D158" s="181"/>
      <c r="E158" s="181"/>
      <c r="F158" s="181"/>
      <c r="G158" s="181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</row>
    <row r="159" spans="2:17" x14ac:dyDescent="0.2">
      <c r="B159" s="181"/>
      <c r="C159" s="181"/>
      <c r="D159" s="181"/>
      <c r="E159" s="181"/>
      <c r="F159" s="181"/>
      <c r="G159" s="181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</row>
    <row r="160" spans="2:17" x14ac:dyDescent="0.2">
      <c r="B160" s="181"/>
      <c r="C160" s="181"/>
      <c r="D160" s="181"/>
      <c r="E160" s="181"/>
      <c r="F160" s="181"/>
      <c r="G160" s="181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</row>
    <row r="161" spans="2:17" x14ac:dyDescent="0.2">
      <c r="B161" s="181"/>
      <c r="C161" s="181"/>
      <c r="D161" s="181"/>
      <c r="E161" s="181"/>
      <c r="F161" s="181"/>
      <c r="G161" s="181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</row>
    <row r="162" spans="2:17" x14ac:dyDescent="0.2">
      <c r="B162" s="181"/>
      <c r="C162" s="181"/>
      <c r="D162" s="181"/>
      <c r="E162" s="181"/>
      <c r="F162" s="181"/>
      <c r="G162" s="181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</row>
    <row r="163" spans="2:17" x14ac:dyDescent="0.2">
      <c r="B163" s="181"/>
      <c r="C163" s="181"/>
      <c r="D163" s="181"/>
      <c r="E163" s="181"/>
      <c r="F163" s="181"/>
      <c r="G163" s="181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</row>
    <row r="164" spans="2:17" x14ac:dyDescent="0.2">
      <c r="B164" s="181"/>
      <c r="C164" s="181"/>
      <c r="D164" s="181"/>
      <c r="E164" s="181"/>
      <c r="F164" s="181"/>
      <c r="G164" s="181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</row>
    <row r="165" spans="2:17" x14ac:dyDescent="0.2">
      <c r="B165" s="181"/>
      <c r="C165" s="181"/>
      <c r="D165" s="181"/>
      <c r="E165" s="181"/>
      <c r="F165" s="181"/>
      <c r="G165" s="181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</row>
    <row r="166" spans="2:17" x14ac:dyDescent="0.2">
      <c r="B166" s="181"/>
      <c r="C166" s="181"/>
      <c r="D166" s="181"/>
      <c r="E166" s="181"/>
      <c r="F166" s="181"/>
      <c r="G166" s="181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</row>
    <row r="167" spans="2:17" x14ac:dyDescent="0.2">
      <c r="B167" s="181"/>
      <c r="C167" s="181"/>
      <c r="D167" s="181"/>
      <c r="E167" s="181"/>
      <c r="F167" s="181"/>
      <c r="G167" s="181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</row>
    <row r="168" spans="2:17" x14ac:dyDescent="0.2">
      <c r="B168" s="181"/>
      <c r="C168" s="181"/>
      <c r="D168" s="181"/>
      <c r="E168" s="181"/>
      <c r="F168" s="181"/>
      <c r="G168" s="181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</row>
  </sheetData>
  <mergeCells count="1">
    <mergeCell ref="A2:G2"/>
  </mergeCells>
  <printOptions horizontalCentered="1" verticalCentered="1"/>
  <pageMargins left="0" right="0" top="0" bottom="0" header="0.51181102362204722" footer="0.51181102362204722"/>
  <pageSetup paperSize="9" scale="5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40625" defaultRowHeight="12.75" x14ac:dyDescent="0.2"/>
  <cols>
    <col min="1" max="1" width="58.140625" style="221" bestFit="1" customWidth="1"/>
    <col min="2" max="2" width="12.42578125" style="192" bestFit="1" customWidth="1"/>
    <col min="3" max="3" width="13.42578125" style="192" bestFit="1" customWidth="1"/>
    <col min="4" max="4" width="10.28515625" style="35" customWidth="1"/>
    <col min="5" max="6" width="13.42578125" style="192" bestFit="1" customWidth="1"/>
    <col min="7" max="7" width="10.28515625" style="35" customWidth="1"/>
    <col min="8" max="8" width="12.7109375" style="192" hidden="1" customWidth="1"/>
    <col min="9" max="9" width="13.7109375" style="192" bestFit="1" customWidth="1"/>
    <col min="10" max="16384" width="9.140625" style="221"/>
  </cols>
  <sheetData>
    <row r="1" spans="1:19" x14ac:dyDescent="0.2">
      <c r="A1" s="76"/>
      <c r="B1" s="270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dd.MM.yyyy</v>
      </c>
      <c r="C1" s="271"/>
      <c r="D1" s="271"/>
      <c r="E1" s="271"/>
    </row>
    <row r="2" spans="1:19" ht="38.25" customHeight="1" x14ac:dyDescent="0.3">
      <c r="A2" s="272" t="s">
        <v>9</v>
      </c>
      <c r="B2" s="3"/>
      <c r="C2" s="3"/>
      <c r="D2" s="3"/>
      <c r="E2" s="3"/>
      <c r="F2" s="3"/>
      <c r="G2" s="3"/>
      <c r="H2" s="3"/>
      <c r="I2" s="3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x14ac:dyDescent="0.2">
      <c r="A3" s="76"/>
    </row>
    <row r="4" spans="1:19" s="236" customFormat="1" x14ac:dyDescent="0.2">
      <c r="B4" s="223"/>
      <c r="C4" s="223"/>
      <c r="D4" s="47"/>
      <c r="E4" s="223"/>
      <c r="F4" s="223"/>
      <c r="G4" s="47"/>
      <c r="H4" s="223" t="s">
        <v>129</v>
      </c>
      <c r="I4" s="236" t="str">
        <f>VALVAL</f>
        <v>млрд. одиниць</v>
      </c>
    </row>
    <row r="5" spans="1:19" s="113" customFormat="1" x14ac:dyDescent="0.2">
      <c r="A5" s="163"/>
      <c r="B5" s="264">
        <v>44196</v>
      </c>
      <c r="C5" s="265"/>
      <c r="D5" s="266"/>
      <c r="E5" s="264">
        <v>44377</v>
      </c>
      <c r="F5" s="265"/>
      <c r="G5" s="266"/>
      <c r="H5" s="53"/>
      <c r="I5" s="53"/>
    </row>
    <row r="6" spans="1:19" s="157" customFormat="1" x14ac:dyDescent="0.2">
      <c r="A6" s="220"/>
      <c r="B6" s="7" t="s">
        <v>157</v>
      </c>
      <c r="C6" s="7" t="s">
        <v>160</v>
      </c>
      <c r="D6" s="101" t="s">
        <v>181</v>
      </c>
      <c r="E6" s="7" t="s">
        <v>157</v>
      </c>
      <c r="F6" s="7" t="s">
        <v>160</v>
      </c>
      <c r="G6" s="101" t="s">
        <v>181</v>
      </c>
      <c r="H6" s="7" t="s">
        <v>181</v>
      </c>
      <c r="I6" s="7" t="s">
        <v>62</v>
      </c>
    </row>
    <row r="7" spans="1:19" s="143" customFormat="1" ht="15" x14ac:dyDescent="0.2">
      <c r="A7" s="117" t="s">
        <v>142</v>
      </c>
      <c r="B7" s="54">
        <f t="shared" ref="B7:G7" si="0">SUM(B$8+ B$9)</f>
        <v>90.253504033989998</v>
      </c>
      <c r="C7" s="54">
        <f t="shared" si="0"/>
        <v>2551.88172516842</v>
      </c>
      <c r="D7" s="131">
        <f t="shared" si="0"/>
        <v>1</v>
      </c>
      <c r="E7" s="54">
        <f t="shared" si="0"/>
        <v>92.520304032729996</v>
      </c>
      <c r="F7" s="54">
        <f t="shared" si="0"/>
        <v>2514.3595384780501</v>
      </c>
      <c r="G7" s="131">
        <f t="shared" si="0"/>
        <v>1</v>
      </c>
      <c r="H7" s="54"/>
      <c r="I7" s="54">
        <f>SUM(I$8+ I$9)</f>
        <v>0</v>
      </c>
    </row>
    <row r="8" spans="1:19" s="239" customFormat="1" x14ac:dyDescent="0.2">
      <c r="A8" s="177" t="s">
        <v>64</v>
      </c>
      <c r="B8" s="166">
        <v>79.903217077660003</v>
      </c>
      <c r="C8" s="166">
        <v>2259.2315015926201</v>
      </c>
      <c r="D8" s="246">
        <v>0.88532</v>
      </c>
      <c r="E8" s="166">
        <v>81.866061179889996</v>
      </c>
      <c r="F8" s="166">
        <v>2224.8166384361102</v>
      </c>
      <c r="G8" s="246">
        <v>0.88484399999999996</v>
      </c>
      <c r="H8" s="166">
        <v>-4.7600000000000002E-4</v>
      </c>
      <c r="I8" s="166">
        <v>-21.4</v>
      </c>
    </row>
    <row r="9" spans="1:19" s="239" customFormat="1" x14ac:dyDescent="0.2">
      <c r="A9" s="177" t="s">
        <v>14</v>
      </c>
      <c r="B9" s="166">
        <v>10.350286956330001</v>
      </c>
      <c r="C9" s="166">
        <v>292.6502235758</v>
      </c>
      <c r="D9" s="246">
        <v>0.11468</v>
      </c>
      <c r="E9" s="166">
        <v>10.65424285284</v>
      </c>
      <c r="F9" s="166">
        <v>289.54290004194002</v>
      </c>
      <c r="G9" s="246">
        <v>0.11515599999999999</v>
      </c>
      <c r="H9" s="166">
        <v>4.7600000000000002E-4</v>
      </c>
      <c r="I9" s="166">
        <v>21.4</v>
      </c>
    </row>
    <row r="10" spans="1:19" x14ac:dyDescent="0.2">
      <c r="B10" s="181"/>
      <c r="C10" s="181"/>
      <c r="D10" s="28"/>
      <c r="E10" s="181"/>
      <c r="F10" s="181"/>
      <c r="G10" s="28"/>
      <c r="H10" s="181"/>
      <c r="I10" s="181"/>
      <c r="J10" s="214"/>
      <c r="K10" s="214"/>
      <c r="L10" s="214"/>
      <c r="M10" s="214"/>
      <c r="N10" s="214"/>
      <c r="O10" s="214"/>
      <c r="P10" s="214"/>
      <c r="Q10" s="214"/>
    </row>
    <row r="11" spans="1:19" x14ac:dyDescent="0.2">
      <c r="B11" s="181"/>
      <c r="C11" s="181"/>
      <c r="D11" s="28"/>
      <c r="E11" s="181"/>
      <c r="F11" s="181"/>
      <c r="G11" s="28"/>
      <c r="H11" s="181"/>
      <c r="I11" s="181"/>
      <c r="J11" s="214"/>
      <c r="K11" s="214"/>
      <c r="L11" s="214"/>
      <c r="M11" s="214"/>
      <c r="N11" s="214"/>
      <c r="O11" s="214"/>
      <c r="P11" s="214"/>
      <c r="Q11" s="214"/>
    </row>
    <row r="12" spans="1:19" x14ac:dyDescent="0.2">
      <c r="B12" s="181"/>
      <c r="C12" s="181"/>
      <c r="D12" s="28"/>
      <c r="E12" s="181"/>
      <c r="F12" s="181"/>
      <c r="G12" s="28"/>
      <c r="H12" s="181"/>
      <c r="I12" s="181"/>
      <c r="J12" s="214"/>
      <c r="K12" s="214"/>
      <c r="L12" s="214"/>
      <c r="M12" s="214"/>
      <c r="N12" s="214"/>
      <c r="O12" s="214"/>
      <c r="P12" s="214"/>
      <c r="Q12" s="214"/>
    </row>
    <row r="13" spans="1:19" x14ac:dyDescent="0.2">
      <c r="B13" s="181"/>
      <c r="C13" s="181"/>
      <c r="D13" s="28"/>
      <c r="E13" s="181"/>
      <c r="F13" s="181"/>
      <c r="G13" s="28"/>
      <c r="H13" s="181"/>
      <c r="I13" s="181"/>
      <c r="J13" s="214"/>
      <c r="K13" s="214"/>
      <c r="L13" s="214"/>
      <c r="M13" s="214"/>
      <c r="N13" s="214"/>
      <c r="O13" s="214"/>
      <c r="P13" s="214"/>
      <c r="Q13" s="214"/>
    </row>
    <row r="14" spans="1:19" x14ac:dyDescent="0.2">
      <c r="B14" s="181"/>
      <c r="C14" s="181"/>
      <c r="D14" s="28"/>
      <c r="E14" s="181"/>
      <c r="F14" s="181"/>
      <c r="G14" s="28"/>
      <c r="H14" s="181"/>
      <c r="I14" s="181"/>
      <c r="J14" s="214"/>
      <c r="K14" s="214"/>
      <c r="L14" s="214"/>
      <c r="M14" s="214"/>
      <c r="N14" s="214"/>
      <c r="O14" s="214"/>
      <c r="P14" s="214"/>
      <c r="Q14" s="214"/>
    </row>
    <row r="15" spans="1:19" x14ac:dyDescent="0.2">
      <c r="B15" s="181"/>
      <c r="C15" s="181"/>
      <c r="D15" s="28"/>
      <c r="E15" s="181"/>
      <c r="F15" s="181"/>
      <c r="G15" s="28"/>
      <c r="H15" s="181"/>
      <c r="I15" s="181"/>
      <c r="J15" s="214"/>
      <c r="K15" s="214"/>
      <c r="L15" s="214"/>
      <c r="M15" s="214"/>
      <c r="N15" s="214"/>
      <c r="O15" s="214"/>
      <c r="P15" s="214"/>
      <c r="Q15" s="214"/>
    </row>
    <row r="16" spans="1:19" x14ac:dyDescent="0.2">
      <c r="B16" s="181"/>
      <c r="C16" s="181"/>
      <c r="D16" s="28"/>
      <c r="E16" s="181"/>
      <c r="F16" s="181"/>
      <c r="G16" s="28"/>
      <c r="H16" s="181"/>
      <c r="I16" s="181"/>
      <c r="J16" s="214"/>
      <c r="K16" s="214"/>
      <c r="L16" s="214"/>
      <c r="M16" s="214"/>
      <c r="N16" s="214"/>
      <c r="O16" s="214"/>
      <c r="P16" s="214"/>
      <c r="Q16" s="214"/>
    </row>
    <row r="17" spans="2:17" x14ac:dyDescent="0.2">
      <c r="B17" s="181"/>
      <c r="C17" s="181"/>
      <c r="D17" s="28"/>
      <c r="E17" s="181"/>
      <c r="F17" s="181"/>
      <c r="G17" s="28"/>
      <c r="H17" s="181"/>
      <c r="I17" s="181"/>
      <c r="J17" s="214"/>
      <c r="K17" s="214"/>
      <c r="L17" s="214"/>
      <c r="M17" s="214"/>
      <c r="N17" s="214"/>
      <c r="O17" s="214"/>
      <c r="P17" s="214"/>
      <c r="Q17" s="214"/>
    </row>
    <row r="18" spans="2:17" x14ac:dyDescent="0.2">
      <c r="B18" s="181"/>
      <c r="C18" s="181"/>
      <c r="D18" s="28"/>
      <c r="E18" s="181"/>
      <c r="F18" s="181"/>
      <c r="G18" s="28"/>
      <c r="H18" s="181"/>
      <c r="I18" s="181"/>
      <c r="J18" s="214"/>
      <c r="K18" s="214"/>
      <c r="L18" s="214"/>
      <c r="M18" s="214"/>
      <c r="N18" s="214"/>
      <c r="O18" s="214"/>
      <c r="P18" s="214"/>
      <c r="Q18" s="214"/>
    </row>
    <row r="19" spans="2:17" x14ac:dyDescent="0.2">
      <c r="B19" s="181"/>
      <c r="C19" s="181"/>
      <c r="D19" s="28"/>
      <c r="E19" s="181"/>
      <c r="F19" s="181"/>
      <c r="G19" s="28"/>
      <c r="H19" s="181"/>
      <c r="I19" s="181"/>
      <c r="J19" s="214"/>
      <c r="K19" s="214"/>
      <c r="L19" s="214"/>
      <c r="M19" s="214"/>
      <c r="N19" s="214"/>
      <c r="O19" s="214"/>
      <c r="P19" s="214"/>
      <c r="Q19" s="214"/>
    </row>
    <row r="20" spans="2:17" x14ac:dyDescent="0.2">
      <c r="B20" s="181"/>
      <c r="C20" s="181"/>
      <c r="D20" s="28"/>
      <c r="E20" s="181"/>
      <c r="F20" s="181"/>
      <c r="G20" s="28"/>
      <c r="H20" s="181"/>
      <c r="I20" s="181"/>
      <c r="J20" s="214"/>
      <c r="K20" s="214"/>
      <c r="L20" s="214"/>
      <c r="M20" s="214"/>
      <c r="N20" s="214"/>
      <c r="O20" s="214"/>
      <c r="P20" s="214"/>
      <c r="Q20" s="214"/>
    </row>
    <row r="21" spans="2:17" x14ac:dyDescent="0.2">
      <c r="B21" s="181"/>
      <c r="C21" s="181"/>
      <c r="D21" s="28"/>
      <c r="E21" s="181"/>
      <c r="F21" s="181"/>
      <c r="G21" s="28"/>
      <c r="H21" s="181"/>
      <c r="I21" s="181"/>
      <c r="J21" s="214"/>
      <c r="K21" s="214"/>
      <c r="L21" s="214"/>
      <c r="M21" s="214"/>
      <c r="N21" s="214"/>
      <c r="O21" s="214"/>
      <c r="P21" s="214"/>
      <c r="Q21" s="214"/>
    </row>
    <row r="22" spans="2:17" x14ac:dyDescent="0.2">
      <c r="B22" s="181"/>
      <c r="C22" s="181"/>
      <c r="D22" s="28"/>
      <c r="E22" s="181"/>
      <c r="F22" s="181"/>
      <c r="G22" s="28"/>
      <c r="H22" s="181"/>
      <c r="I22" s="181"/>
      <c r="J22" s="214"/>
      <c r="K22" s="214"/>
      <c r="L22" s="214"/>
      <c r="M22" s="214"/>
      <c r="N22" s="214"/>
      <c r="O22" s="214"/>
      <c r="P22" s="214"/>
      <c r="Q22" s="214"/>
    </row>
    <row r="23" spans="2:17" x14ac:dyDescent="0.2">
      <c r="B23" s="181"/>
      <c r="C23" s="181"/>
      <c r="D23" s="28"/>
      <c r="E23" s="181"/>
      <c r="F23" s="181"/>
      <c r="G23" s="28"/>
      <c r="H23" s="181"/>
      <c r="I23" s="181"/>
      <c r="J23" s="214"/>
      <c r="K23" s="214"/>
      <c r="L23" s="214"/>
      <c r="M23" s="214"/>
      <c r="N23" s="214"/>
      <c r="O23" s="214"/>
      <c r="P23" s="214"/>
      <c r="Q23" s="214"/>
    </row>
    <row r="24" spans="2:17" x14ac:dyDescent="0.2">
      <c r="B24" s="181"/>
      <c r="C24" s="181"/>
      <c r="D24" s="28"/>
      <c r="E24" s="181"/>
      <c r="F24" s="181"/>
      <c r="G24" s="28"/>
      <c r="H24" s="181"/>
      <c r="I24" s="181"/>
      <c r="J24" s="214"/>
      <c r="K24" s="214"/>
      <c r="L24" s="214"/>
      <c r="M24" s="214"/>
      <c r="N24" s="214"/>
      <c r="O24" s="214"/>
      <c r="P24" s="214"/>
      <c r="Q24" s="214"/>
    </row>
    <row r="25" spans="2:17" x14ac:dyDescent="0.2">
      <c r="B25" s="181"/>
      <c r="C25" s="181"/>
      <c r="D25" s="28"/>
      <c r="E25" s="181"/>
      <c r="F25" s="181"/>
      <c r="G25" s="28"/>
      <c r="H25" s="181"/>
      <c r="I25" s="181"/>
      <c r="J25" s="214"/>
      <c r="K25" s="214"/>
      <c r="L25" s="214"/>
      <c r="M25" s="214"/>
      <c r="N25" s="214"/>
      <c r="O25" s="214"/>
      <c r="P25" s="214"/>
      <c r="Q25" s="214"/>
    </row>
    <row r="26" spans="2:17" x14ac:dyDescent="0.2">
      <c r="B26" s="181"/>
      <c r="C26" s="181"/>
      <c r="D26" s="28"/>
      <c r="E26" s="181"/>
      <c r="F26" s="181"/>
      <c r="G26" s="28"/>
      <c r="H26" s="181"/>
      <c r="I26" s="181"/>
      <c r="J26" s="214"/>
      <c r="K26" s="214"/>
      <c r="L26" s="214"/>
      <c r="M26" s="214"/>
      <c r="N26" s="214"/>
      <c r="O26" s="214"/>
      <c r="P26" s="214"/>
      <c r="Q26" s="214"/>
    </row>
    <row r="27" spans="2:17" x14ac:dyDescent="0.2">
      <c r="B27" s="181"/>
      <c r="C27" s="181"/>
      <c r="D27" s="28"/>
      <c r="E27" s="181"/>
      <c r="F27" s="181"/>
      <c r="G27" s="28"/>
      <c r="H27" s="181"/>
      <c r="I27" s="181"/>
      <c r="J27" s="214"/>
      <c r="K27" s="214"/>
      <c r="L27" s="214"/>
      <c r="M27" s="214"/>
      <c r="N27" s="214"/>
      <c r="O27" s="214"/>
      <c r="P27" s="214"/>
      <c r="Q27" s="214"/>
    </row>
    <row r="28" spans="2:17" x14ac:dyDescent="0.2">
      <c r="B28" s="181"/>
      <c r="C28" s="181"/>
      <c r="D28" s="28"/>
      <c r="E28" s="181"/>
      <c r="F28" s="181"/>
      <c r="G28" s="28"/>
      <c r="H28" s="181"/>
      <c r="I28" s="181"/>
      <c r="J28" s="214"/>
      <c r="K28" s="214"/>
      <c r="L28" s="214"/>
      <c r="M28" s="214"/>
      <c r="N28" s="214"/>
      <c r="O28" s="214"/>
      <c r="P28" s="214"/>
      <c r="Q28" s="214"/>
    </row>
    <row r="29" spans="2:17" x14ac:dyDescent="0.2">
      <c r="B29" s="181"/>
      <c r="C29" s="181"/>
      <c r="D29" s="28"/>
      <c r="E29" s="181"/>
      <c r="F29" s="181"/>
      <c r="G29" s="28"/>
      <c r="H29" s="181"/>
      <c r="I29" s="181"/>
      <c r="J29" s="214"/>
      <c r="K29" s="214"/>
      <c r="L29" s="214"/>
      <c r="M29" s="214"/>
      <c r="N29" s="214"/>
      <c r="O29" s="214"/>
      <c r="P29" s="214"/>
      <c r="Q29" s="214"/>
    </row>
    <row r="30" spans="2:17" x14ac:dyDescent="0.2">
      <c r="B30" s="181"/>
      <c r="C30" s="181"/>
      <c r="D30" s="28"/>
      <c r="E30" s="181"/>
      <c r="F30" s="181"/>
      <c r="G30" s="28"/>
      <c r="H30" s="181"/>
      <c r="I30" s="181"/>
      <c r="J30" s="214"/>
      <c r="K30" s="214"/>
      <c r="L30" s="214"/>
      <c r="M30" s="214"/>
      <c r="N30" s="214"/>
      <c r="O30" s="214"/>
      <c r="P30" s="214"/>
      <c r="Q30" s="214"/>
    </row>
    <row r="31" spans="2:17" x14ac:dyDescent="0.2">
      <c r="B31" s="181"/>
      <c r="C31" s="181"/>
      <c r="D31" s="28"/>
      <c r="E31" s="181"/>
      <c r="F31" s="181"/>
      <c r="G31" s="28"/>
      <c r="H31" s="181"/>
      <c r="I31" s="181"/>
      <c r="J31" s="214"/>
      <c r="K31" s="214"/>
      <c r="L31" s="214"/>
      <c r="M31" s="214"/>
      <c r="N31" s="214"/>
      <c r="O31" s="214"/>
      <c r="P31" s="214"/>
      <c r="Q31" s="214"/>
    </row>
    <row r="32" spans="2:17" x14ac:dyDescent="0.2">
      <c r="B32" s="181"/>
      <c r="C32" s="181"/>
      <c r="D32" s="28"/>
      <c r="E32" s="181"/>
      <c r="F32" s="181"/>
      <c r="G32" s="28"/>
      <c r="H32" s="181"/>
      <c r="I32" s="181"/>
      <c r="J32" s="214"/>
      <c r="K32" s="214"/>
      <c r="L32" s="214"/>
      <c r="M32" s="214"/>
      <c r="N32" s="214"/>
      <c r="O32" s="214"/>
      <c r="P32" s="214"/>
      <c r="Q32" s="214"/>
    </row>
    <row r="33" spans="2:17" x14ac:dyDescent="0.2">
      <c r="B33" s="181"/>
      <c r="C33" s="181"/>
      <c r="D33" s="28"/>
      <c r="E33" s="181"/>
      <c r="F33" s="181"/>
      <c r="G33" s="28"/>
      <c r="H33" s="181"/>
      <c r="I33" s="181"/>
      <c r="J33" s="214"/>
      <c r="K33" s="214"/>
      <c r="L33" s="214"/>
      <c r="M33" s="214"/>
      <c r="N33" s="214"/>
      <c r="O33" s="214"/>
      <c r="P33" s="214"/>
      <c r="Q33" s="214"/>
    </row>
    <row r="34" spans="2:17" x14ac:dyDescent="0.2">
      <c r="B34" s="181"/>
      <c r="C34" s="181"/>
      <c r="D34" s="28"/>
      <c r="E34" s="181"/>
      <c r="F34" s="181"/>
      <c r="G34" s="28"/>
      <c r="H34" s="181"/>
      <c r="I34" s="181"/>
      <c r="J34" s="214"/>
      <c r="K34" s="214"/>
      <c r="L34" s="214"/>
      <c r="M34" s="214"/>
      <c r="N34" s="214"/>
      <c r="O34" s="214"/>
      <c r="P34" s="214"/>
      <c r="Q34" s="214"/>
    </row>
    <row r="35" spans="2:17" x14ac:dyDescent="0.2">
      <c r="B35" s="181"/>
      <c r="C35" s="181"/>
      <c r="D35" s="28"/>
      <c r="E35" s="181"/>
      <c r="F35" s="181"/>
      <c r="G35" s="28"/>
      <c r="H35" s="181"/>
      <c r="I35" s="181"/>
      <c r="J35" s="214"/>
      <c r="K35" s="214"/>
      <c r="L35" s="214"/>
      <c r="M35" s="214"/>
      <c r="N35" s="214"/>
      <c r="O35" s="214"/>
      <c r="P35" s="214"/>
      <c r="Q35" s="214"/>
    </row>
    <row r="36" spans="2:17" x14ac:dyDescent="0.2">
      <c r="B36" s="181"/>
      <c r="C36" s="181"/>
      <c r="D36" s="28"/>
      <c r="E36" s="181"/>
      <c r="F36" s="181"/>
      <c r="G36" s="28"/>
      <c r="H36" s="181"/>
      <c r="I36" s="181"/>
      <c r="J36" s="214"/>
      <c r="K36" s="214"/>
      <c r="L36" s="214"/>
      <c r="M36" s="214"/>
      <c r="N36" s="214"/>
      <c r="O36" s="214"/>
      <c r="P36" s="214"/>
      <c r="Q36" s="214"/>
    </row>
    <row r="37" spans="2:17" x14ac:dyDescent="0.2">
      <c r="B37" s="181"/>
      <c r="C37" s="181"/>
      <c r="D37" s="28"/>
      <c r="E37" s="181"/>
      <c r="F37" s="181"/>
      <c r="G37" s="28"/>
      <c r="H37" s="181"/>
      <c r="I37" s="181"/>
      <c r="J37" s="214"/>
      <c r="K37" s="214"/>
      <c r="L37" s="214"/>
      <c r="M37" s="214"/>
      <c r="N37" s="214"/>
      <c r="O37" s="214"/>
      <c r="P37" s="214"/>
      <c r="Q37" s="214"/>
    </row>
    <row r="38" spans="2:17" x14ac:dyDescent="0.2">
      <c r="B38" s="181"/>
      <c r="C38" s="181"/>
      <c r="D38" s="28"/>
      <c r="E38" s="181"/>
      <c r="F38" s="181"/>
      <c r="G38" s="28"/>
      <c r="H38" s="181"/>
      <c r="I38" s="181"/>
      <c r="J38" s="214"/>
      <c r="K38" s="214"/>
      <c r="L38" s="214"/>
      <c r="M38" s="214"/>
      <c r="N38" s="214"/>
      <c r="O38" s="214"/>
      <c r="P38" s="214"/>
      <c r="Q38" s="214"/>
    </row>
    <row r="39" spans="2:17" x14ac:dyDescent="0.2">
      <c r="B39" s="181"/>
      <c r="C39" s="181"/>
      <c r="D39" s="28"/>
      <c r="E39" s="181"/>
      <c r="F39" s="181"/>
      <c r="G39" s="28"/>
      <c r="H39" s="181"/>
      <c r="I39" s="181"/>
      <c r="J39" s="214"/>
      <c r="K39" s="214"/>
      <c r="L39" s="214"/>
      <c r="M39" s="214"/>
      <c r="N39" s="214"/>
      <c r="O39" s="214"/>
      <c r="P39" s="214"/>
      <c r="Q39" s="214"/>
    </row>
    <row r="40" spans="2:17" x14ac:dyDescent="0.2">
      <c r="B40" s="181"/>
      <c r="C40" s="181"/>
      <c r="D40" s="28"/>
      <c r="E40" s="181"/>
      <c r="F40" s="181"/>
      <c r="G40" s="28"/>
      <c r="H40" s="181"/>
      <c r="I40" s="181"/>
      <c r="J40" s="214"/>
      <c r="K40" s="214"/>
      <c r="L40" s="214"/>
      <c r="M40" s="214"/>
      <c r="N40" s="214"/>
      <c r="O40" s="214"/>
      <c r="P40" s="214"/>
      <c r="Q40" s="214"/>
    </row>
    <row r="41" spans="2:17" x14ac:dyDescent="0.2">
      <c r="B41" s="181"/>
      <c r="C41" s="181"/>
      <c r="D41" s="28"/>
      <c r="E41" s="181"/>
      <c r="F41" s="181"/>
      <c r="G41" s="28"/>
      <c r="H41" s="181"/>
      <c r="I41" s="181"/>
      <c r="J41" s="214"/>
      <c r="K41" s="214"/>
      <c r="L41" s="214"/>
      <c r="M41" s="214"/>
      <c r="N41" s="214"/>
      <c r="O41" s="214"/>
      <c r="P41" s="214"/>
      <c r="Q41" s="214"/>
    </row>
    <row r="42" spans="2:17" x14ac:dyDescent="0.2">
      <c r="B42" s="181"/>
      <c r="C42" s="181"/>
      <c r="D42" s="28"/>
      <c r="E42" s="181"/>
      <c r="F42" s="181"/>
      <c r="G42" s="28"/>
      <c r="H42" s="181"/>
      <c r="I42" s="181"/>
      <c r="J42" s="214"/>
      <c r="K42" s="214"/>
      <c r="L42" s="214"/>
      <c r="M42" s="214"/>
      <c r="N42" s="214"/>
      <c r="O42" s="214"/>
      <c r="P42" s="214"/>
      <c r="Q42" s="214"/>
    </row>
    <row r="43" spans="2:17" x14ac:dyDescent="0.2">
      <c r="B43" s="181"/>
      <c r="C43" s="181"/>
      <c r="D43" s="28"/>
      <c r="E43" s="181"/>
      <c r="F43" s="181"/>
      <c r="G43" s="28"/>
      <c r="H43" s="181"/>
      <c r="I43" s="181"/>
      <c r="J43" s="214"/>
      <c r="K43" s="214"/>
      <c r="L43" s="214"/>
      <c r="M43" s="214"/>
      <c r="N43" s="214"/>
      <c r="O43" s="214"/>
      <c r="P43" s="214"/>
      <c r="Q43" s="214"/>
    </row>
    <row r="44" spans="2:17" x14ac:dyDescent="0.2">
      <c r="B44" s="181"/>
      <c r="C44" s="181"/>
      <c r="D44" s="28"/>
      <c r="E44" s="181"/>
      <c r="F44" s="181"/>
      <c r="G44" s="28"/>
      <c r="H44" s="181"/>
      <c r="I44" s="181"/>
      <c r="J44" s="214"/>
      <c r="K44" s="214"/>
      <c r="L44" s="214"/>
      <c r="M44" s="214"/>
      <c r="N44" s="214"/>
      <c r="O44" s="214"/>
      <c r="P44" s="214"/>
      <c r="Q44" s="214"/>
    </row>
    <row r="45" spans="2:17" x14ac:dyDescent="0.2">
      <c r="B45" s="181"/>
      <c r="C45" s="181"/>
      <c r="D45" s="28"/>
      <c r="E45" s="181"/>
      <c r="F45" s="181"/>
      <c r="G45" s="28"/>
      <c r="H45" s="181"/>
      <c r="I45" s="181"/>
      <c r="J45" s="214"/>
      <c r="K45" s="214"/>
      <c r="L45" s="214"/>
      <c r="M45" s="214"/>
      <c r="N45" s="214"/>
      <c r="O45" s="214"/>
      <c r="P45" s="214"/>
      <c r="Q45" s="214"/>
    </row>
    <row r="46" spans="2:17" x14ac:dyDescent="0.2">
      <c r="B46" s="181"/>
      <c r="C46" s="181"/>
      <c r="D46" s="28"/>
      <c r="E46" s="181"/>
      <c r="F46" s="181"/>
      <c r="G46" s="28"/>
      <c r="H46" s="181"/>
      <c r="I46" s="181"/>
      <c r="J46" s="214"/>
      <c r="K46" s="214"/>
      <c r="L46" s="214"/>
      <c r="M46" s="214"/>
      <c r="N46" s="214"/>
      <c r="O46" s="214"/>
      <c r="P46" s="214"/>
      <c r="Q46" s="214"/>
    </row>
    <row r="47" spans="2:17" x14ac:dyDescent="0.2">
      <c r="B47" s="181"/>
      <c r="C47" s="181"/>
      <c r="D47" s="28"/>
      <c r="E47" s="181"/>
      <c r="F47" s="181"/>
      <c r="G47" s="28"/>
      <c r="H47" s="181"/>
      <c r="I47" s="181"/>
      <c r="J47" s="214"/>
      <c r="K47" s="214"/>
      <c r="L47" s="214"/>
      <c r="M47" s="214"/>
      <c r="N47" s="214"/>
      <c r="O47" s="214"/>
      <c r="P47" s="214"/>
      <c r="Q47" s="214"/>
    </row>
    <row r="48" spans="2:17" x14ac:dyDescent="0.2">
      <c r="B48" s="181"/>
      <c r="C48" s="181"/>
      <c r="D48" s="28"/>
      <c r="E48" s="181"/>
      <c r="F48" s="181"/>
      <c r="G48" s="28"/>
      <c r="H48" s="181"/>
      <c r="I48" s="181"/>
      <c r="J48" s="214"/>
      <c r="K48" s="214"/>
      <c r="L48" s="214"/>
      <c r="M48" s="214"/>
      <c r="N48" s="214"/>
      <c r="O48" s="214"/>
      <c r="P48" s="214"/>
      <c r="Q48" s="214"/>
    </row>
    <row r="49" spans="2:17" x14ac:dyDescent="0.2">
      <c r="B49" s="181"/>
      <c r="C49" s="181"/>
      <c r="D49" s="28"/>
      <c r="E49" s="181"/>
      <c r="F49" s="181"/>
      <c r="G49" s="28"/>
      <c r="H49" s="181"/>
      <c r="I49" s="181"/>
      <c r="J49" s="214"/>
      <c r="K49" s="214"/>
      <c r="L49" s="214"/>
      <c r="M49" s="214"/>
      <c r="N49" s="214"/>
      <c r="O49" s="214"/>
      <c r="P49" s="214"/>
      <c r="Q49" s="214"/>
    </row>
    <row r="50" spans="2:17" x14ac:dyDescent="0.2">
      <c r="B50" s="181"/>
      <c r="C50" s="181"/>
      <c r="D50" s="28"/>
      <c r="E50" s="181"/>
      <c r="F50" s="181"/>
      <c r="G50" s="28"/>
      <c r="H50" s="181"/>
      <c r="I50" s="181"/>
      <c r="J50" s="214"/>
      <c r="K50" s="214"/>
      <c r="L50" s="214"/>
      <c r="M50" s="214"/>
      <c r="N50" s="214"/>
      <c r="O50" s="214"/>
      <c r="P50" s="214"/>
      <c r="Q50" s="214"/>
    </row>
    <row r="51" spans="2:17" x14ac:dyDescent="0.2">
      <c r="B51" s="181"/>
      <c r="C51" s="181"/>
      <c r="D51" s="28"/>
      <c r="E51" s="181"/>
      <c r="F51" s="181"/>
      <c r="G51" s="28"/>
      <c r="H51" s="181"/>
      <c r="I51" s="181"/>
      <c r="J51" s="214"/>
      <c r="K51" s="214"/>
      <c r="L51" s="214"/>
      <c r="M51" s="214"/>
      <c r="N51" s="214"/>
      <c r="O51" s="214"/>
      <c r="P51" s="214"/>
      <c r="Q51" s="214"/>
    </row>
    <row r="52" spans="2:17" x14ac:dyDescent="0.2">
      <c r="B52" s="181"/>
      <c r="C52" s="181"/>
      <c r="D52" s="28"/>
      <c r="E52" s="181"/>
      <c r="F52" s="181"/>
      <c r="G52" s="28"/>
      <c r="H52" s="181"/>
      <c r="I52" s="181"/>
      <c r="J52" s="214"/>
      <c r="K52" s="214"/>
      <c r="L52" s="214"/>
      <c r="M52" s="214"/>
      <c r="N52" s="214"/>
      <c r="O52" s="214"/>
      <c r="P52" s="214"/>
      <c r="Q52" s="214"/>
    </row>
    <row r="53" spans="2:17" x14ac:dyDescent="0.2">
      <c r="B53" s="181"/>
      <c r="C53" s="181"/>
      <c r="D53" s="28"/>
      <c r="E53" s="181"/>
      <c r="F53" s="181"/>
      <c r="G53" s="28"/>
      <c r="H53" s="181"/>
      <c r="I53" s="181"/>
      <c r="J53" s="214"/>
      <c r="K53" s="214"/>
      <c r="L53" s="214"/>
      <c r="M53" s="214"/>
      <c r="N53" s="214"/>
      <c r="O53" s="214"/>
      <c r="P53" s="214"/>
      <c r="Q53" s="214"/>
    </row>
    <row r="54" spans="2:17" x14ac:dyDescent="0.2">
      <c r="B54" s="181"/>
      <c r="C54" s="181"/>
      <c r="D54" s="28"/>
      <c r="E54" s="181"/>
      <c r="F54" s="181"/>
      <c r="G54" s="28"/>
      <c r="H54" s="181"/>
      <c r="I54" s="181"/>
      <c r="J54" s="214"/>
      <c r="K54" s="214"/>
      <c r="L54" s="214"/>
      <c r="M54" s="214"/>
      <c r="N54" s="214"/>
      <c r="O54" s="214"/>
      <c r="P54" s="214"/>
      <c r="Q54" s="214"/>
    </row>
    <row r="55" spans="2:17" x14ac:dyDescent="0.2">
      <c r="B55" s="181"/>
      <c r="C55" s="181"/>
      <c r="D55" s="28"/>
      <c r="E55" s="181"/>
      <c r="F55" s="181"/>
      <c r="G55" s="28"/>
      <c r="H55" s="181"/>
      <c r="I55" s="181"/>
      <c r="J55" s="214"/>
      <c r="K55" s="214"/>
      <c r="L55" s="214"/>
      <c r="M55" s="214"/>
      <c r="N55" s="214"/>
      <c r="O55" s="214"/>
      <c r="P55" s="214"/>
      <c r="Q55" s="214"/>
    </row>
    <row r="56" spans="2:17" x14ac:dyDescent="0.2">
      <c r="B56" s="181"/>
      <c r="C56" s="181"/>
      <c r="D56" s="28"/>
      <c r="E56" s="181"/>
      <c r="F56" s="181"/>
      <c r="G56" s="28"/>
      <c r="H56" s="181"/>
      <c r="I56" s="181"/>
      <c r="J56" s="214"/>
      <c r="K56" s="214"/>
      <c r="L56" s="214"/>
      <c r="M56" s="214"/>
      <c r="N56" s="214"/>
      <c r="O56" s="214"/>
      <c r="P56" s="214"/>
      <c r="Q56" s="214"/>
    </row>
    <row r="57" spans="2:17" x14ac:dyDescent="0.2">
      <c r="B57" s="181"/>
      <c r="C57" s="181"/>
      <c r="D57" s="28"/>
      <c r="E57" s="181"/>
      <c r="F57" s="181"/>
      <c r="G57" s="28"/>
      <c r="H57" s="181"/>
      <c r="I57" s="181"/>
      <c r="J57" s="214"/>
      <c r="K57" s="214"/>
      <c r="L57" s="214"/>
      <c r="M57" s="214"/>
      <c r="N57" s="214"/>
      <c r="O57" s="214"/>
      <c r="P57" s="214"/>
      <c r="Q57" s="214"/>
    </row>
    <row r="58" spans="2:17" x14ac:dyDescent="0.2">
      <c r="B58" s="181"/>
      <c r="C58" s="181"/>
      <c r="D58" s="28"/>
      <c r="E58" s="181"/>
      <c r="F58" s="181"/>
      <c r="G58" s="28"/>
      <c r="H58" s="181"/>
      <c r="I58" s="181"/>
      <c r="J58" s="214"/>
      <c r="K58" s="214"/>
      <c r="L58" s="214"/>
      <c r="M58" s="214"/>
      <c r="N58" s="214"/>
      <c r="O58" s="214"/>
      <c r="P58" s="214"/>
      <c r="Q58" s="214"/>
    </row>
    <row r="59" spans="2:17" x14ac:dyDescent="0.2">
      <c r="B59" s="181"/>
      <c r="C59" s="181"/>
      <c r="D59" s="28"/>
      <c r="E59" s="181"/>
      <c r="F59" s="181"/>
      <c r="G59" s="28"/>
      <c r="H59" s="181"/>
      <c r="I59" s="181"/>
      <c r="J59" s="214"/>
      <c r="K59" s="214"/>
      <c r="L59" s="214"/>
      <c r="M59" s="214"/>
      <c r="N59" s="214"/>
      <c r="O59" s="214"/>
      <c r="P59" s="214"/>
      <c r="Q59" s="214"/>
    </row>
    <row r="60" spans="2:17" x14ac:dyDescent="0.2">
      <c r="B60" s="181"/>
      <c r="C60" s="181"/>
      <c r="D60" s="28"/>
      <c r="E60" s="181"/>
      <c r="F60" s="181"/>
      <c r="G60" s="28"/>
      <c r="H60" s="181"/>
      <c r="I60" s="181"/>
      <c r="J60" s="214"/>
      <c r="K60" s="214"/>
      <c r="L60" s="214"/>
      <c r="M60" s="214"/>
      <c r="N60" s="214"/>
      <c r="O60" s="214"/>
      <c r="P60" s="214"/>
      <c r="Q60" s="214"/>
    </row>
    <row r="61" spans="2:17" x14ac:dyDescent="0.2">
      <c r="B61" s="181"/>
      <c r="C61" s="181"/>
      <c r="D61" s="28"/>
      <c r="E61" s="181"/>
      <c r="F61" s="181"/>
      <c r="G61" s="28"/>
      <c r="H61" s="181"/>
      <c r="I61" s="181"/>
      <c r="J61" s="214"/>
      <c r="K61" s="214"/>
      <c r="L61" s="214"/>
      <c r="M61" s="214"/>
      <c r="N61" s="214"/>
      <c r="O61" s="214"/>
      <c r="P61" s="214"/>
      <c r="Q61" s="214"/>
    </row>
    <row r="62" spans="2:17" x14ac:dyDescent="0.2">
      <c r="B62" s="181"/>
      <c r="C62" s="181"/>
      <c r="D62" s="28"/>
      <c r="E62" s="181"/>
      <c r="F62" s="181"/>
      <c r="G62" s="28"/>
      <c r="H62" s="181"/>
      <c r="I62" s="181"/>
      <c r="J62" s="214"/>
      <c r="K62" s="214"/>
      <c r="L62" s="214"/>
      <c r="M62" s="214"/>
      <c r="N62" s="214"/>
      <c r="O62" s="214"/>
      <c r="P62" s="214"/>
      <c r="Q62" s="214"/>
    </row>
    <row r="63" spans="2:17" x14ac:dyDescent="0.2">
      <c r="B63" s="181"/>
      <c r="C63" s="181"/>
      <c r="D63" s="28"/>
      <c r="E63" s="181"/>
      <c r="F63" s="181"/>
      <c r="G63" s="28"/>
      <c r="H63" s="181"/>
      <c r="I63" s="181"/>
      <c r="J63" s="214"/>
      <c r="K63" s="214"/>
      <c r="L63" s="214"/>
      <c r="M63" s="214"/>
      <c r="N63" s="214"/>
      <c r="O63" s="214"/>
      <c r="P63" s="214"/>
      <c r="Q63" s="214"/>
    </row>
    <row r="64" spans="2:17" x14ac:dyDescent="0.2">
      <c r="B64" s="181"/>
      <c r="C64" s="181"/>
      <c r="D64" s="28"/>
      <c r="E64" s="181"/>
      <c r="F64" s="181"/>
      <c r="G64" s="28"/>
      <c r="H64" s="181"/>
      <c r="I64" s="181"/>
      <c r="J64" s="214"/>
      <c r="K64" s="214"/>
      <c r="L64" s="214"/>
      <c r="M64" s="214"/>
      <c r="N64" s="214"/>
      <c r="O64" s="214"/>
      <c r="P64" s="214"/>
      <c r="Q64" s="214"/>
    </row>
    <row r="65" spans="2:17" x14ac:dyDescent="0.2">
      <c r="B65" s="181"/>
      <c r="C65" s="181"/>
      <c r="D65" s="28"/>
      <c r="E65" s="181"/>
      <c r="F65" s="181"/>
      <c r="G65" s="28"/>
      <c r="H65" s="181"/>
      <c r="I65" s="181"/>
      <c r="J65" s="214"/>
      <c r="K65" s="214"/>
      <c r="L65" s="214"/>
      <c r="M65" s="214"/>
      <c r="N65" s="214"/>
      <c r="O65" s="214"/>
      <c r="P65" s="214"/>
      <c r="Q65" s="214"/>
    </row>
    <row r="66" spans="2:17" x14ac:dyDescent="0.2">
      <c r="B66" s="181"/>
      <c r="C66" s="181"/>
      <c r="D66" s="28"/>
      <c r="E66" s="181"/>
      <c r="F66" s="181"/>
      <c r="G66" s="28"/>
      <c r="H66" s="181"/>
      <c r="I66" s="181"/>
      <c r="J66" s="214"/>
      <c r="K66" s="214"/>
      <c r="L66" s="214"/>
      <c r="M66" s="214"/>
      <c r="N66" s="214"/>
      <c r="O66" s="214"/>
      <c r="P66" s="214"/>
      <c r="Q66" s="214"/>
    </row>
    <row r="67" spans="2:17" x14ac:dyDescent="0.2">
      <c r="B67" s="181"/>
      <c r="C67" s="181"/>
      <c r="D67" s="28"/>
      <c r="E67" s="181"/>
      <c r="F67" s="181"/>
      <c r="G67" s="28"/>
      <c r="H67" s="181"/>
      <c r="I67" s="181"/>
      <c r="J67" s="214"/>
      <c r="K67" s="214"/>
      <c r="L67" s="214"/>
      <c r="M67" s="214"/>
      <c r="N67" s="214"/>
      <c r="O67" s="214"/>
      <c r="P67" s="214"/>
      <c r="Q67" s="214"/>
    </row>
    <row r="68" spans="2:17" x14ac:dyDescent="0.2">
      <c r="B68" s="181"/>
      <c r="C68" s="181"/>
      <c r="D68" s="28"/>
      <c r="E68" s="181"/>
      <c r="F68" s="181"/>
      <c r="G68" s="28"/>
      <c r="H68" s="181"/>
      <c r="I68" s="181"/>
      <c r="J68" s="214"/>
      <c r="K68" s="214"/>
      <c r="L68" s="214"/>
      <c r="M68" s="214"/>
      <c r="N68" s="214"/>
      <c r="O68" s="214"/>
      <c r="P68" s="214"/>
      <c r="Q68" s="214"/>
    </row>
    <row r="69" spans="2:17" x14ac:dyDescent="0.2">
      <c r="B69" s="181"/>
      <c r="C69" s="181"/>
      <c r="D69" s="28"/>
      <c r="E69" s="181"/>
      <c r="F69" s="181"/>
      <c r="G69" s="28"/>
      <c r="H69" s="181"/>
      <c r="I69" s="181"/>
      <c r="J69" s="214"/>
      <c r="K69" s="214"/>
      <c r="L69" s="214"/>
      <c r="M69" s="214"/>
      <c r="N69" s="214"/>
      <c r="O69" s="214"/>
      <c r="P69" s="214"/>
      <c r="Q69" s="214"/>
    </row>
    <row r="70" spans="2:17" x14ac:dyDescent="0.2">
      <c r="B70" s="181"/>
      <c r="C70" s="181"/>
      <c r="D70" s="28"/>
      <c r="E70" s="181"/>
      <c r="F70" s="181"/>
      <c r="G70" s="28"/>
      <c r="H70" s="181"/>
      <c r="I70" s="181"/>
      <c r="J70" s="214"/>
      <c r="K70" s="214"/>
      <c r="L70" s="214"/>
      <c r="M70" s="214"/>
      <c r="N70" s="214"/>
      <c r="O70" s="214"/>
      <c r="P70" s="214"/>
      <c r="Q70" s="214"/>
    </row>
    <row r="71" spans="2:17" x14ac:dyDescent="0.2">
      <c r="B71" s="181"/>
      <c r="C71" s="181"/>
      <c r="D71" s="28"/>
      <c r="E71" s="181"/>
      <c r="F71" s="181"/>
      <c r="G71" s="28"/>
      <c r="H71" s="181"/>
      <c r="I71" s="181"/>
      <c r="J71" s="214"/>
      <c r="K71" s="214"/>
      <c r="L71" s="214"/>
      <c r="M71" s="214"/>
      <c r="N71" s="214"/>
      <c r="O71" s="214"/>
      <c r="P71" s="214"/>
      <c r="Q71" s="214"/>
    </row>
    <row r="72" spans="2:17" x14ac:dyDescent="0.2">
      <c r="B72" s="181"/>
      <c r="C72" s="181"/>
      <c r="D72" s="28"/>
      <c r="E72" s="181"/>
      <c r="F72" s="181"/>
      <c r="G72" s="28"/>
      <c r="H72" s="181"/>
      <c r="I72" s="181"/>
      <c r="J72" s="214"/>
      <c r="K72" s="214"/>
      <c r="L72" s="214"/>
      <c r="M72" s="214"/>
      <c r="N72" s="214"/>
      <c r="O72" s="214"/>
      <c r="P72" s="214"/>
      <c r="Q72" s="214"/>
    </row>
    <row r="73" spans="2:17" x14ac:dyDescent="0.2">
      <c r="B73" s="181"/>
      <c r="C73" s="181"/>
      <c r="D73" s="28"/>
      <c r="E73" s="181"/>
      <c r="F73" s="181"/>
      <c r="G73" s="28"/>
      <c r="H73" s="181"/>
      <c r="I73" s="181"/>
      <c r="J73" s="214"/>
      <c r="K73" s="214"/>
      <c r="L73" s="214"/>
      <c r="M73" s="214"/>
      <c r="N73" s="214"/>
      <c r="O73" s="214"/>
      <c r="P73" s="214"/>
      <c r="Q73" s="214"/>
    </row>
    <row r="74" spans="2:17" x14ac:dyDescent="0.2">
      <c r="B74" s="181"/>
      <c r="C74" s="181"/>
      <c r="D74" s="28"/>
      <c r="E74" s="181"/>
      <c r="F74" s="181"/>
      <c r="G74" s="28"/>
      <c r="H74" s="181"/>
      <c r="I74" s="181"/>
      <c r="J74" s="214"/>
      <c r="K74" s="214"/>
      <c r="L74" s="214"/>
      <c r="M74" s="214"/>
      <c r="N74" s="214"/>
      <c r="O74" s="214"/>
      <c r="P74" s="214"/>
      <c r="Q74" s="214"/>
    </row>
    <row r="75" spans="2:17" x14ac:dyDescent="0.2">
      <c r="B75" s="181"/>
      <c r="C75" s="181"/>
      <c r="D75" s="28"/>
      <c r="E75" s="181"/>
      <c r="F75" s="181"/>
      <c r="G75" s="28"/>
      <c r="H75" s="181"/>
      <c r="I75" s="181"/>
      <c r="J75" s="214"/>
      <c r="K75" s="214"/>
      <c r="L75" s="214"/>
      <c r="M75" s="214"/>
      <c r="N75" s="214"/>
      <c r="O75" s="214"/>
      <c r="P75" s="214"/>
      <c r="Q75" s="214"/>
    </row>
    <row r="76" spans="2:17" x14ac:dyDescent="0.2">
      <c r="B76" s="181"/>
      <c r="C76" s="181"/>
      <c r="D76" s="28"/>
      <c r="E76" s="181"/>
      <c r="F76" s="181"/>
      <c r="G76" s="28"/>
      <c r="H76" s="181"/>
      <c r="I76" s="181"/>
      <c r="J76" s="214"/>
      <c r="K76" s="214"/>
      <c r="L76" s="214"/>
      <c r="M76" s="214"/>
      <c r="N76" s="214"/>
      <c r="O76" s="214"/>
      <c r="P76" s="214"/>
      <c r="Q76" s="214"/>
    </row>
    <row r="77" spans="2:17" x14ac:dyDescent="0.2">
      <c r="B77" s="181"/>
      <c r="C77" s="181"/>
      <c r="D77" s="28"/>
      <c r="E77" s="181"/>
      <c r="F77" s="181"/>
      <c r="G77" s="28"/>
      <c r="H77" s="181"/>
      <c r="I77" s="181"/>
      <c r="J77" s="214"/>
      <c r="K77" s="214"/>
      <c r="L77" s="214"/>
      <c r="M77" s="214"/>
      <c r="N77" s="214"/>
      <c r="O77" s="214"/>
      <c r="P77" s="214"/>
      <c r="Q77" s="214"/>
    </row>
    <row r="78" spans="2:17" x14ac:dyDescent="0.2">
      <c r="B78" s="181"/>
      <c r="C78" s="181"/>
      <c r="D78" s="28"/>
      <c r="E78" s="181"/>
      <c r="F78" s="181"/>
      <c r="G78" s="28"/>
      <c r="H78" s="181"/>
      <c r="I78" s="181"/>
      <c r="J78" s="214"/>
      <c r="K78" s="214"/>
      <c r="L78" s="214"/>
      <c r="M78" s="214"/>
      <c r="N78" s="214"/>
      <c r="O78" s="214"/>
      <c r="P78" s="214"/>
      <c r="Q78" s="214"/>
    </row>
    <row r="79" spans="2:17" x14ac:dyDescent="0.2">
      <c r="B79" s="181"/>
      <c r="C79" s="181"/>
      <c r="D79" s="28"/>
      <c r="E79" s="181"/>
      <c r="F79" s="181"/>
      <c r="G79" s="28"/>
      <c r="H79" s="181"/>
      <c r="I79" s="181"/>
      <c r="J79" s="214"/>
      <c r="K79" s="214"/>
      <c r="L79" s="214"/>
      <c r="M79" s="214"/>
      <c r="N79" s="214"/>
      <c r="O79" s="214"/>
      <c r="P79" s="214"/>
      <c r="Q79" s="214"/>
    </row>
    <row r="80" spans="2:17" x14ac:dyDescent="0.2">
      <c r="B80" s="181"/>
      <c r="C80" s="181"/>
      <c r="D80" s="28"/>
      <c r="E80" s="181"/>
      <c r="F80" s="181"/>
      <c r="G80" s="28"/>
      <c r="H80" s="181"/>
      <c r="I80" s="181"/>
      <c r="J80" s="214"/>
      <c r="K80" s="214"/>
      <c r="L80" s="214"/>
      <c r="M80" s="214"/>
      <c r="N80" s="214"/>
      <c r="O80" s="214"/>
      <c r="P80" s="214"/>
      <c r="Q80" s="214"/>
    </row>
    <row r="81" spans="2:17" x14ac:dyDescent="0.2">
      <c r="B81" s="181"/>
      <c r="C81" s="181"/>
      <c r="D81" s="28"/>
      <c r="E81" s="181"/>
      <c r="F81" s="181"/>
      <c r="G81" s="28"/>
      <c r="H81" s="181"/>
      <c r="I81" s="181"/>
      <c r="J81" s="214"/>
      <c r="K81" s="214"/>
      <c r="L81" s="214"/>
      <c r="M81" s="214"/>
      <c r="N81" s="214"/>
      <c r="O81" s="214"/>
      <c r="P81" s="214"/>
      <c r="Q81" s="214"/>
    </row>
    <row r="82" spans="2:17" x14ac:dyDescent="0.2">
      <c r="B82" s="181"/>
      <c r="C82" s="181"/>
      <c r="D82" s="28"/>
      <c r="E82" s="181"/>
      <c r="F82" s="181"/>
      <c r="G82" s="28"/>
      <c r="H82" s="181"/>
      <c r="I82" s="181"/>
      <c r="J82" s="214"/>
      <c r="K82" s="214"/>
      <c r="L82" s="214"/>
      <c r="M82" s="214"/>
      <c r="N82" s="214"/>
      <c r="O82" s="214"/>
      <c r="P82" s="214"/>
      <c r="Q82" s="214"/>
    </row>
    <row r="83" spans="2:17" x14ac:dyDescent="0.2">
      <c r="B83" s="181"/>
      <c r="C83" s="181"/>
      <c r="D83" s="28"/>
      <c r="E83" s="181"/>
      <c r="F83" s="181"/>
      <c r="G83" s="28"/>
      <c r="H83" s="181"/>
      <c r="I83" s="181"/>
      <c r="J83" s="214"/>
      <c r="K83" s="214"/>
      <c r="L83" s="214"/>
      <c r="M83" s="214"/>
      <c r="N83" s="214"/>
      <c r="O83" s="214"/>
      <c r="P83" s="214"/>
      <c r="Q83" s="214"/>
    </row>
    <row r="84" spans="2:17" x14ac:dyDescent="0.2">
      <c r="B84" s="181"/>
      <c r="C84" s="181"/>
      <c r="D84" s="28"/>
      <c r="E84" s="181"/>
      <c r="F84" s="181"/>
      <c r="G84" s="28"/>
      <c r="H84" s="181"/>
      <c r="I84" s="181"/>
      <c r="J84" s="214"/>
      <c r="K84" s="214"/>
      <c r="L84" s="214"/>
      <c r="M84" s="214"/>
      <c r="N84" s="214"/>
      <c r="O84" s="214"/>
      <c r="P84" s="214"/>
      <c r="Q84" s="214"/>
    </row>
    <row r="85" spans="2:17" x14ac:dyDescent="0.2">
      <c r="B85" s="181"/>
      <c r="C85" s="181"/>
      <c r="D85" s="28"/>
      <c r="E85" s="181"/>
      <c r="F85" s="181"/>
      <c r="G85" s="28"/>
      <c r="H85" s="181"/>
      <c r="I85" s="181"/>
      <c r="J85" s="214"/>
      <c r="K85" s="214"/>
      <c r="L85" s="214"/>
      <c r="M85" s="214"/>
      <c r="N85" s="214"/>
      <c r="O85" s="214"/>
      <c r="P85" s="214"/>
      <c r="Q85" s="214"/>
    </row>
    <row r="86" spans="2:17" x14ac:dyDescent="0.2">
      <c r="B86" s="181"/>
      <c r="C86" s="181"/>
      <c r="D86" s="28"/>
      <c r="E86" s="181"/>
      <c r="F86" s="181"/>
      <c r="G86" s="28"/>
      <c r="H86" s="181"/>
      <c r="I86" s="181"/>
      <c r="J86" s="214"/>
      <c r="K86" s="214"/>
      <c r="L86" s="214"/>
      <c r="M86" s="214"/>
      <c r="N86" s="214"/>
      <c r="O86" s="214"/>
      <c r="P86" s="214"/>
      <c r="Q86" s="214"/>
    </row>
    <row r="87" spans="2:17" x14ac:dyDescent="0.2">
      <c r="B87" s="181"/>
      <c r="C87" s="181"/>
      <c r="D87" s="28"/>
      <c r="E87" s="181"/>
      <c r="F87" s="181"/>
      <c r="G87" s="28"/>
      <c r="H87" s="181"/>
      <c r="I87" s="181"/>
      <c r="J87" s="214"/>
      <c r="K87" s="214"/>
      <c r="L87" s="214"/>
      <c r="M87" s="214"/>
      <c r="N87" s="214"/>
      <c r="O87" s="214"/>
      <c r="P87" s="214"/>
      <c r="Q87" s="214"/>
    </row>
    <row r="88" spans="2:17" x14ac:dyDescent="0.2">
      <c r="B88" s="181"/>
      <c r="C88" s="181"/>
      <c r="D88" s="28"/>
      <c r="E88" s="181"/>
      <c r="F88" s="181"/>
      <c r="G88" s="28"/>
      <c r="H88" s="181"/>
      <c r="I88" s="181"/>
      <c r="J88" s="214"/>
      <c r="K88" s="214"/>
      <c r="L88" s="214"/>
      <c r="M88" s="214"/>
      <c r="N88" s="214"/>
      <c r="O88" s="214"/>
      <c r="P88" s="214"/>
      <c r="Q88" s="214"/>
    </row>
    <row r="89" spans="2:17" x14ac:dyDescent="0.2">
      <c r="B89" s="181"/>
      <c r="C89" s="181"/>
      <c r="D89" s="28"/>
      <c r="E89" s="181"/>
      <c r="F89" s="181"/>
      <c r="G89" s="28"/>
      <c r="H89" s="181"/>
      <c r="I89" s="181"/>
      <c r="J89" s="214"/>
      <c r="K89" s="214"/>
      <c r="L89" s="214"/>
      <c r="M89" s="214"/>
      <c r="N89" s="214"/>
      <c r="O89" s="214"/>
      <c r="P89" s="214"/>
      <c r="Q89" s="214"/>
    </row>
    <row r="90" spans="2:17" x14ac:dyDescent="0.2">
      <c r="B90" s="181"/>
      <c r="C90" s="181"/>
      <c r="D90" s="28"/>
      <c r="E90" s="181"/>
      <c r="F90" s="181"/>
      <c r="G90" s="28"/>
      <c r="H90" s="181"/>
      <c r="I90" s="181"/>
      <c r="J90" s="214"/>
      <c r="K90" s="214"/>
      <c r="L90" s="214"/>
      <c r="M90" s="214"/>
      <c r="N90" s="214"/>
      <c r="O90" s="214"/>
      <c r="P90" s="214"/>
      <c r="Q90" s="214"/>
    </row>
    <row r="91" spans="2:17" x14ac:dyDescent="0.2">
      <c r="B91" s="181"/>
      <c r="C91" s="181"/>
      <c r="D91" s="28"/>
      <c r="E91" s="181"/>
      <c r="F91" s="181"/>
      <c r="G91" s="28"/>
      <c r="H91" s="181"/>
      <c r="I91" s="181"/>
      <c r="J91" s="214"/>
      <c r="K91" s="214"/>
      <c r="L91" s="214"/>
      <c r="M91" s="214"/>
      <c r="N91" s="214"/>
      <c r="O91" s="214"/>
      <c r="P91" s="214"/>
      <c r="Q91" s="214"/>
    </row>
    <row r="92" spans="2:17" x14ac:dyDescent="0.2">
      <c r="B92" s="181"/>
      <c r="C92" s="181"/>
      <c r="D92" s="28"/>
      <c r="E92" s="181"/>
      <c r="F92" s="181"/>
      <c r="G92" s="28"/>
      <c r="H92" s="181"/>
      <c r="I92" s="181"/>
      <c r="J92" s="214"/>
      <c r="K92" s="214"/>
      <c r="L92" s="214"/>
      <c r="M92" s="214"/>
      <c r="N92" s="214"/>
      <c r="O92" s="214"/>
      <c r="P92" s="214"/>
      <c r="Q92" s="214"/>
    </row>
    <row r="93" spans="2:17" x14ac:dyDescent="0.2">
      <c r="B93" s="181"/>
      <c r="C93" s="181"/>
      <c r="D93" s="28"/>
      <c r="E93" s="181"/>
      <c r="F93" s="181"/>
      <c r="G93" s="28"/>
      <c r="H93" s="181"/>
      <c r="I93" s="181"/>
      <c r="J93" s="214"/>
      <c r="K93" s="214"/>
      <c r="L93" s="214"/>
      <c r="M93" s="214"/>
      <c r="N93" s="214"/>
      <c r="O93" s="214"/>
      <c r="P93" s="214"/>
      <c r="Q93" s="214"/>
    </row>
    <row r="94" spans="2:17" x14ac:dyDescent="0.2">
      <c r="B94" s="181"/>
      <c r="C94" s="181"/>
      <c r="D94" s="28"/>
      <c r="E94" s="181"/>
      <c r="F94" s="181"/>
      <c r="G94" s="28"/>
      <c r="H94" s="181"/>
      <c r="I94" s="181"/>
      <c r="J94" s="214"/>
      <c r="K94" s="214"/>
      <c r="L94" s="214"/>
      <c r="M94" s="214"/>
      <c r="N94" s="214"/>
      <c r="O94" s="214"/>
      <c r="P94" s="214"/>
      <c r="Q94" s="214"/>
    </row>
    <row r="95" spans="2:17" x14ac:dyDescent="0.2">
      <c r="B95" s="181"/>
      <c r="C95" s="181"/>
      <c r="D95" s="28"/>
      <c r="E95" s="181"/>
      <c r="F95" s="181"/>
      <c r="G95" s="28"/>
      <c r="H95" s="181"/>
      <c r="I95" s="181"/>
      <c r="J95" s="214"/>
      <c r="K95" s="214"/>
      <c r="L95" s="214"/>
      <c r="M95" s="214"/>
      <c r="N95" s="214"/>
      <c r="O95" s="214"/>
      <c r="P95" s="214"/>
      <c r="Q95" s="214"/>
    </row>
    <row r="96" spans="2:17" x14ac:dyDescent="0.2">
      <c r="B96" s="181"/>
      <c r="C96" s="181"/>
      <c r="D96" s="28"/>
      <c r="E96" s="181"/>
      <c r="F96" s="181"/>
      <c r="G96" s="28"/>
      <c r="H96" s="181"/>
      <c r="I96" s="181"/>
      <c r="J96" s="214"/>
      <c r="K96" s="214"/>
      <c r="L96" s="214"/>
      <c r="M96" s="214"/>
      <c r="N96" s="214"/>
      <c r="O96" s="214"/>
      <c r="P96" s="214"/>
      <c r="Q96" s="214"/>
    </row>
    <row r="97" spans="2:17" x14ac:dyDescent="0.2">
      <c r="B97" s="181"/>
      <c r="C97" s="181"/>
      <c r="D97" s="28"/>
      <c r="E97" s="181"/>
      <c r="F97" s="181"/>
      <c r="G97" s="28"/>
      <c r="H97" s="181"/>
      <c r="I97" s="181"/>
      <c r="J97" s="214"/>
      <c r="K97" s="214"/>
      <c r="L97" s="214"/>
      <c r="M97" s="214"/>
      <c r="N97" s="214"/>
      <c r="O97" s="214"/>
      <c r="P97" s="214"/>
      <c r="Q97" s="214"/>
    </row>
    <row r="98" spans="2:17" x14ac:dyDescent="0.2">
      <c r="B98" s="181"/>
      <c r="C98" s="181"/>
      <c r="D98" s="28"/>
      <c r="E98" s="181"/>
      <c r="F98" s="181"/>
      <c r="G98" s="28"/>
      <c r="H98" s="181"/>
      <c r="I98" s="181"/>
      <c r="J98" s="214"/>
      <c r="K98" s="214"/>
      <c r="L98" s="214"/>
      <c r="M98" s="214"/>
      <c r="N98" s="214"/>
      <c r="O98" s="214"/>
      <c r="P98" s="214"/>
      <c r="Q98" s="214"/>
    </row>
    <row r="99" spans="2:17" x14ac:dyDescent="0.2">
      <c r="B99" s="181"/>
      <c r="C99" s="181"/>
      <c r="D99" s="28"/>
      <c r="E99" s="181"/>
      <c r="F99" s="181"/>
      <c r="G99" s="28"/>
      <c r="H99" s="181"/>
      <c r="I99" s="181"/>
      <c r="J99" s="214"/>
      <c r="K99" s="214"/>
      <c r="L99" s="214"/>
      <c r="M99" s="214"/>
      <c r="N99" s="214"/>
      <c r="O99" s="214"/>
      <c r="P99" s="214"/>
      <c r="Q99" s="214"/>
    </row>
    <row r="100" spans="2:17" x14ac:dyDescent="0.2">
      <c r="B100" s="181"/>
      <c r="C100" s="181"/>
      <c r="D100" s="28"/>
      <c r="E100" s="181"/>
      <c r="F100" s="181"/>
      <c r="G100" s="28"/>
      <c r="H100" s="181"/>
      <c r="I100" s="181"/>
      <c r="J100" s="214"/>
      <c r="K100" s="214"/>
      <c r="L100" s="214"/>
      <c r="M100" s="214"/>
      <c r="N100" s="214"/>
      <c r="O100" s="214"/>
      <c r="P100" s="214"/>
      <c r="Q100" s="214"/>
    </row>
    <row r="101" spans="2:17" x14ac:dyDescent="0.2">
      <c r="B101" s="181"/>
      <c r="C101" s="181"/>
      <c r="D101" s="28"/>
      <c r="E101" s="181"/>
      <c r="F101" s="181"/>
      <c r="G101" s="28"/>
      <c r="H101" s="181"/>
      <c r="I101" s="181"/>
      <c r="J101" s="214"/>
      <c r="K101" s="214"/>
      <c r="L101" s="214"/>
      <c r="M101" s="214"/>
      <c r="N101" s="214"/>
      <c r="O101" s="214"/>
      <c r="P101" s="214"/>
      <c r="Q101" s="214"/>
    </row>
    <row r="102" spans="2:17" x14ac:dyDescent="0.2">
      <c r="B102" s="181"/>
      <c r="C102" s="181"/>
      <c r="D102" s="28"/>
      <c r="E102" s="181"/>
      <c r="F102" s="181"/>
      <c r="G102" s="28"/>
      <c r="H102" s="181"/>
      <c r="I102" s="181"/>
      <c r="J102" s="214"/>
      <c r="K102" s="214"/>
      <c r="L102" s="214"/>
      <c r="M102" s="214"/>
      <c r="N102" s="214"/>
      <c r="O102" s="214"/>
      <c r="P102" s="214"/>
      <c r="Q102" s="214"/>
    </row>
    <row r="103" spans="2:17" x14ac:dyDescent="0.2">
      <c r="B103" s="181"/>
      <c r="C103" s="181"/>
      <c r="D103" s="28"/>
      <c r="E103" s="181"/>
      <c r="F103" s="181"/>
      <c r="G103" s="28"/>
      <c r="H103" s="181"/>
      <c r="I103" s="181"/>
      <c r="J103" s="214"/>
      <c r="K103" s="214"/>
      <c r="L103" s="214"/>
      <c r="M103" s="214"/>
      <c r="N103" s="214"/>
      <c r="O103" s="214"/>
      <c r="P103" s="214"/>
      <c r="Q103" s="214"/>
    </row>
    <row r="104" spans="2:17" x14ac:dyDescent="0.2">
      <c r="B104" s="181"/>
      <c r="C104" s="181"/>
      <c r="D104" s="28"/>
      <c r="E104" s="181"/>
      <c r="F104" s="181"/>
      <c r="G104" s="28"/>
      <c r="H104" s="181"/>
      <c r="I104" s="181"/>
      <c r="J104" s="214"/>
      <c r="K104" s="214"/>
      <c r="L104" s="214"/>
      <c r="M104" s="214"/>
      <c r="N104" s="214"/>
      <c r="O104" s="214"/>
      <c r="P104" s="214"/>
      <c r="Q104" s="214"/>
    </row>
    <row r="105" spans="2:17" x14ac:dyDescent="0.2">
      <c r="B105" s="181"/>
      <c r="C105" s="181"/>
      <c r="D105" s="28"/>
      <c r="E105" s="181"/>
      <c r="F105" s="181"/>
      <c r="G105" s="28"/>
      <c r="H105" s="181"/>
      <c r="I105" s="181"/>
      <c r="J105" s="214"/>
      <c r="K105" s="214"/>
      <c r="L105" s="214"/>
      <c r="M105" s="214"/>
      <c r="N105" s="214"/>
      <c r="O105" s="214"/>
      <c r="P105" s="214"/>
      <c r="Q105" s="214"/>
    </row>
    <row r="106" spans="2:17" x14ac:dyDescent="0.2">
      <c r="B106" s="181"/>
      <c r="C106" s="181"/>
      <c r="D106" s="28"/>
      <c r="E106" s="181"/>
      <c r="F106" s="181"/>
      <c r="G106" s="28"/>
      <c r="H106" s="181"/>
      <c r="I106" s="181"/>
      <c r="J106" s="214"/>
      <c r="K106" s="214"/>
      <c r="L106" s="214"/>
      <c r="M106" s="214"/>
      <c r="N106" s="214"/>
      <c r="O106" s="214"/>
      <c r="P106" s="214"/>
      <c r="Q106" s="214"/>
    </row>
    <row r="107" spans="2:17" x14ac:dyDescent="0.2">
      <c r="B107" s="181"/>
      <c r="C107" s="181"/>
      <c r="D107" s="28"/>
      <c r="E107" s="181"/>
      <c r="F107" s="181"/>
      <c r="G107" s="28"/>
      <c r="H107" s="181"/>
      <c r="I107" s="181"/>
      <c r="J107" s="214"/>
      <c r="K107" s="214"/>
      <c r="L107" s="214"/>
      <c r="M107" s="214"/>
      <c r="N107" s="214"/>
      <c r="O107" s="214"/>
      <c r="P107" s="214"/>
      <c r="Q107" s="214"/>
    </row>
    <row r="108" spans="2:17" x14ac:dyDescent="0.2">
      <c r="B108" s="181"/>
      <c r="C108" s="181"/>
      <c r="D108" s="28"/>
      <c r="E108" s="181"/>
      <c r="F108" s="181"/>
      <c r="G108" s="28"/>
      <c r="H108" s="181"/>
      <c r="I108" s="181"/>
      <c r="J108" s="214"/>
      <c r="K108" s="214"/>
      <c r="L108" s="214"/>
      <c r="M108" s="214"/>
      <c r="N108" s="214"/>
      <c r="O108" s="214"/>
      <c r="P108" s="214"/>
      <c r="Q108" s="214"/>
    </row>
    <row r="109" spans="2:17" x14ac:dyDescent="0.2">
      <c r="B109" s="181"/>
      <c r="C109" s="181"/>
      <c r="D109" s="28"/>
      <c r="E109" s="181"/>
      <c r="F109" s="181"/>
      <c r="G109" s="28"/>
      <c r="H109" s="181"/>
      <c r="I109" s="181"/>
      <c r="J109" s="214"/>
      <c r="K109" s="214"/>
      <c r="L109" s="214"/>
      <c r="M109" s="214"/>
      <c r="N109" s="214"/>
      <c r="O109" s="214"/>
      <c r="P109" s="214"/>
      <c r="Q109" s="214"/>
    </row>
    <row r="110" spans="2:17" x14ac:dyDescent="0.2">
      <c r="B110" s="181"/>
      <c r="C110" s="181"/>
      <c r="D110" s="28"/>
      <c r="E110" s="181"/>
      <c r="F110" s="181"/>
      <c r="G110" s="28"/>
      <c r="H110" s="181"/>
      <c r="I110" s="181"/>
      <c r="J110" s="214"/>
      <c r="K110" s="214"/>
      <c r="L110" s="214"/>
      <c r="M110" s="214"/>
      <c r="N110" s="214"/>
      <c r="O110" s="214"/>
      <c r="P110" s="214"/>
      <c r="Q110" s="214"/>
    </row>
    <row r="111" spans="2:17" x14ac:dyDescent="0.2">
      <c r="B111" s="181"/>
      <c r="C111" s="181"/>
      <c r="D111" s="28"/>
      <c r="E111" s="181"/>
      <c r="F111" s="181"/>
      <c r="G111" s="28"/>
      <c r="H111" s="181"/>
      <c r="I111" s="181"/>
      <c r="J111" s="214"/>
      <c r="K111" s="214"/>
      <c r="L111" s="214"/>
      <c r="M111" s="214"/>
      <c r="N111" s="214"/>
      <c r="O111" s="214"/>
      <c r="P111" s="214"/>
      <c r="Q111" s="214"/>
    </row>
    <row r="112" spans="2:17" x14ac:dyDescent="0.2">
      <c r="B112" s="181"/>
      <c r="C112" s="181"/>
      <c r="D112" s="28"/>
      <c r="E112" s="181"/>
      <c r="F112" s="181"/>
      <c r="G112" s="28"/>
      <c r="H112" s="181"/>
      <c r="I112" s="181"/>
      <c r="J112" s="214"/>
      <c r="K112" s="214"/>
      <c r="L112" s="214"/>
      <c r="M112" s="214"/>
      <c r="N112" s="214"/>
      <c r="O112" s="214"/>
      <c r="P112" s="214"/>
      <c r="Q112" s="214"/>
    </row>
    <row r="113" spans="2:17" x14ac:dyDescent="0.2">
      <c r="B113" s="181"/>
      <c r="C113" s="181"/>
      <c r="D113" s="28"/>
      <c r="E113" s="181"/>
      <c r="F113" s="181"/>
      <c r="G113" s="28"/>
      <c r="H113" s="181"/>
      <c r="I113" s="181"/>
      <c r="J113" s="214"/>
      <c r="K113" s="214"/>
      <c r="L113" s="214"/>
      <c r="M113" s="214"/>
      <c r="N113" s="214"/>
      <c r="O113" s="214"/>
      <c r="P113" s="214"/>
      <c r="Q113" s="214"/>
    </row>
    <row r="114" spans="2:17" x14ac:dyDescent="0.2">
      <c r="B114" s="181"/>
      <c r="C114" s="181"/>
      <c r="D114" s="28"/>
      <c r="E114" s="181"/>
      <c r="F114" s="181"/>
      <c r="G114" s="28"/>
      <c r="H114" s="181"/>
      <c r="I114" s="181"/>
      <c r="J114" s="214"/>
      <c r="K114" s="214"/>
      <c r="L114" s="214"/>
      <c r="M114" s="214"/>
      <c r="N114" s="214"/>
      <c r="O114" s="214"/>
      <c r="P114" s="214"/>
      <c r="Q114" s="214"/>
    </row>
    <row r="115" spans="2:17" x14ac:dyDescent="0.2">
      <c r="B115" s="181"/>
      <c r="C115" s="181"/>
      <c r="D115" s="28"/>
      <c r="E115" s="181"/>
      <c r="F115" s="181"/>
      <c r="G115" s="28"/>
      <c r="H115" s="181"/>
      <c r="I115" s="181"/>
      <c r="J115" s="214"/>
      <c r="K115" s="214"/>
      <c r="L115" s="214"/>
      <c r="M115" s="214"/>
      <c r="N115" s="214"/>
      <c r="O115" s="214"/>
      <c r="P115" s="214"/>
      <c r="Q115" s="214"/>
    </row>
    <row r="116" spans="2:17" x14ac:dyDescent="0.2">
      <c r="B116" s="181"/>
      <c r="C116" s="181"/>
      <c r="D116" s="28"/>
      <c r="E116" s="181"/>
      <c r="F116" s="181"/>
      <c r="G116" s="28"/>
      <c r="H116" s="181"/>
      <c r="I116" s="181"/>
      <c r="J116" s="214"/>
      <c r="K116" s="214"/>
      <c r="L116" s="214"/>
      <c r="M116" s="214"/>
      <c r="N116" s="214"/>
      <c r="O116" s="214"/>
      <c r="P116" s="214"/>
      <c r="Q116" s="214"/>
    </row>
    <row r="117" spans="2:17" x14ac:dyDescent="0.2">
      <c r="B117" s="181"/>
      <c r="C117" s="181"/>
      <c r="D117" s="28"/>
      <c r="E117" s="181"/>
      <c r="F117" s="181"/>
      <c r="G117" s="28"/>
      <c r="H117" s="181"/>
      <c r="I117" s="181"/>
      <c r="J117" s="214"/>
      <c r="K117" s="214"/>
      <c r="L117" s="214"/>
      <c r="M117" s="214"/>
      <c r="N117" s="214"/>
      <c r="O117" s="214"/>
      <c r="P117" s="214"/>
      <c r="Q117" s="214"/>
    </row>
    <row r="118" spans="2:17" x14ac:dyDescent="0.2">
      <c r="B118" s="181"/>
      <c r="C118" s="181"/>
      <c r="D118" s="28"/>
      <c r="E118" s="181"/>
      <c r="F118" s="181"/>
      <c r="G118" s="28"/>
      <c r="H118" s="181"/>
      <c r="I118" s="181"/>
      <c r="J118" s="214"/>
      <c r="K118" s="214"/>
      <c r="L118" s="214"/>
      <c r="M118" s="214"/>
      <c r="N118" s="214"/>
      <c r="O118" s="214"/>
      <c r="P118" s="214"/>
      <c r="Q118" s="214"/>
    </row>
    <row r="119" spans="2:17" x14ac:dyDescent="0.2">
      <c r="B119" s="181"/>
      <c r="C119" s="181"/>
      <c r="D119" s="28"/>
      <c r="E119" s="181"/>
      <c r="F119" s="181"/>
      <c r="G119" s="28"/>
      <c r="H119" s="181"/>
      <c r="I119" s="181"/>
      <c r="J119" s="214"/>
      <c r="K119" s="214"/>
      <c r="L119" s="214"/>
      <c r="M119" s="214"/>
      <c r="N119" s="214"/>
      <c r="O119" s="214"/>
      <c r="P119" s="214"/>
      <c r="Q119" s="214"/>
    </row>
    <row r="120" spans="2:17" x14ac:dyDescent="0.2">
      <c r="B120" s="181"/>
      <c r="C120" s="181"/>
      <c r="D120" s="28"/>
      <c r="E120" s="181"/>
      <c r="F120" s="181"/>
      <c r="G120" s="28"/>
      <c r="H120" s="181"/>
      <c r="I120" s="181"/>
      <c r="J120" s="214"/>
      <c r="K120" s="214"/>
      <c r="L120" s="214"/>
      <c r="M120" s="214"/>
      <c r="N120" s="214"/>
      <c r="O120" s="214"/>
      <c r="P120" s="214"/>
      <c r="Q120" s="214"/>
    </row>
    <row r="121" spans="2:17" x14ac:dyDescent="0.2">
      <c r="B121" s="181"/>
      <c r="C121" s="181"/>
      <c r="D121" s="28"/>
      <c r="E121" s="181"/>
      <c r="F121" s="181"/>
      <c r="G121" s="28"/>
      <c r="H121" s="181"/>
      <c r="I121" s="181"/>
      <c r="J121" s="214"/>
      <c r="K121" s="214"/>
      <c r="L121" s="214"/>
      <c r="M121" s="214"/>
      <c r="N121" s="214"/>
      <c r="O121" s="214"/>
      <c r="P121" s="214"/>
      <c r="Q121" s="214"/>
    </row>
    <row r="122" spans="2:17" x14ac:dyDescent="0.2">
      <c r="B122" s="181"/>
      <c r="C122" s="181"/>
      <c r="D122" s="28"/>
      <c r="E122" s="181"/>
      <c r="F122" s="181"/>
      <c r="G122" s="28"/>
      <c r="H122" s="181"/>
      <c r="I122" s="181"/>
      <c r="J122" s="214"/>
      <c r="K122" s="214"/>
      <c r="L122" s="214"/>
      <c r="M122" s="214"/>
      <c r="N122" s="214"/>
      <c r="O122" s="214"/>
      <c r="P122" s="214"/>
      <c r="Q122" s="214"/>
    </row>
    <row r="123" spans="2:17" x14ac:dyDescent="0.2">
      <c r="B123" s="181"/>
      <c r="C123" s="181"/>
      <c r="D123" s="28"/>
      <c r="E123" s="181"/>
      <c r="F123" s="181"/>
      <c r="G123" s="28"/>
      <c r="H123" s="181"/>
      <c r="I123" s="181"/>
      <c r="J123" s="214"/>
      <c r="K123" s="214"/>
      <c r="L123" s="214"/>
      <c r="M123" s="214"/>
      <c r="N123" s="214"/>
      <c r="O123" s="214"/>
      <c r="P123" s="214"/>
      <c r="Q123" s="214"/>
    </row>
    <row r="124" spans="2:17" x14ac:dyDescent="0.2">
      <c r="B124" s="181"/>
      <c r="C124" s="181"/>
      <c r="D124" s="28"/>
      <c r="E124" s="181"/>
      <c r="F124" s="181"/>
      <c r="G124" s="28"/>
      <c r="H124" s="181"/>
      <c r="I124" s="181"/>
      <c r="J124" s="214"/>
      <c r="K124" s="214"/>
      <c r="L124" s="214"/>
      <c r="M124" s="214"/>
      <c r="N124" s="214"/>
      <c r="O124" s="214"/>
      <c r="P124" s="214"/>
      <c r="Q124" s="214"/>
    </row>
    <row r="125" spans="2:17" x14ac:dyDescent="0.2">
      <c r="B125" s="181"/>
      <c r="C125" s="181"/>
      <c r="D125" s="28"/>
      <c r="E125" s="181"/>
      <c r="F125" s="181"/>
      <c r="G125" s="28"/>
      <c r="H125" s="181"/>
      <c r="I125" s="181"/>
      <c r="J125" s="214"/>
      <c r="K125" s="214"/>
      <c r="L125" s="214"/>
      <c r="M125" s="214"/>
      <c r="N125" s="214"/>
      <c r="O125" s="214"/>
      <c r="P125" s="214"/>
      <c r="Q125" s="214"/>
    </row>
    <row r="126" spans="2:17" x14ac:dyDescent="0.2">
      <c r="B126" s="181"/>
      <c r="C126" s="181"/>
      <c r="D126" s="28"/>
      <c r="E126" s="181"/>
      <c r="F126" s="181"/>
      <c r="G126" s="28"/>
      <c r="H126" s="181"/>
      <c r="I126" s="181"/>
      <c r="J126" s="214"/>
      <c r="K126" s="214"/>
      <c r="L126" s="214"/>
      <c r="M126" s="214"/>
      <c r="N126" s="214"/>
      <c r="O126" s="214"/>
      <c r="P126" s="214"/>
      <c r="Q126" s="214"/>
    </row>
    <row r="127" spans="2:17" x14ac:dyDescent="0.2">
      <c r="B127" s="181"/>
      <c r="C127" s="181"/>
      <c r="D127" s="28"/>
      <c r="E127" s="181"/>
      <c r="F127" s="181"/>
      <c r="G127" s="28"/>
      <c r="H127" s="181"/>
      <c r="I127" s="181"/>
      <c r="J127" s="214"/>
      <c r="K127" s="214"/>
      <c r="L127" s="214"/>
      <c r="M127" s="214"/>
      <c r="N127" s="214"/>
      <c r="O127" s="214"/>
      <c r="P127" s="214"/>
      <c r="Q127" s="214"/>
    </row>
    <row r="128" spans="2:17" x14ac:dyDescent="0.2">
      <c r="B128" s="181"/>
      <c r="C128" s="181"/>
      <c r="D128" s="28"/>
      <c r="E128" s="181"/>
      <c r="F128" s="181"/>
      <c r="G128" s="28"/>
      <c r="H128" s="181"/>
      <c r="I128" s="181"/>
      <c r="J128" s="214"/>
      <c r="K128" s="214"/>
      <c r="L128" s="214"/>
      <c r="M128" s="214"/>
      <c r="N128" s="214"/>
      <c r="O128" s="214"/>
      <c r="P128" s="214"/>
      <c r="Q128" s="214"/>
    </row>
    <row r="129" spans="2:17" x14ac:dyDescent="0.2">
      <c r="B129" s="181"/>
      <c r="C129" s="181"/>
      <c r="D129" s="28"/>
      <c r="E129" s="181"/>
      <c r="F129" s="181"/>
      <c r="G129" s="28"/>
      <c r="H129" s="181"/>
      <c r="I129" s="181"/>
      <c r="J129" s="214"/>
      <c r="K129" s="214"/>
      <c r="L129" s="214"/>
      <c r="M129" s="214"/>
      <c r="N129" s="214"/>
      <c r="O129" s="214"/>
      <c r="P129" s="214"/>
      <c r="Q129" s="214"/>
    </row>
    <row r="130" spans="2:17" x14ac:dyDescent="0.2">
      <c r="B130" s="181"/>
      <c r="C130" s="181"/>
      <c r="D130" s="28"/>
      <c r="E130" s="181"/>
      <c r="F130" s="181"/>
      <c r="G130" s="28"/>
      <c r="H130" s="181"/>
      <c r="I130" s="181"/>
      <c r="J130" s="214"/>
      <c r="K130" s="214"/>
      <c r="L130" s="214"/>
      <c r="M130" s="214"/>
      <c r="N130" s="214"/>
      <c r="O130" s="214"/>
      <c r="P130" s="214"/>
      <c r="Q130" s="214"/>
    </row>
    <row r="131" spans="2:17" x14ac:dyDescent="0.2">
      <c r="B131" s="181"/>
      <c r="C131" s="181"/>
      <c r="D131" s="28"/>
      <c r="E131" s="181"/>
      <c r="F131" s="181"/>
      <c r="G131" s="28"/>
      <c r="H131" s="181"/>
      <c r="I131" s="181"/>
      <c r="J131" s="214"/>
      <c r="K131" s="214"/>
      <c r="L131" s="214"/>
      <c r="M131" s="214"/>
      <c r="N131" s="214"/>
      <c r="O131" s="214"/>
      <c r="P131" s="214"/>
      <c r="Q131" s="214"/>
    </row>
    <row r="132" spans="2:17" x14ac:dyDescent="0.2">
      <c r="B132" s="181"/>
      <c r="C132" s="181"/>
      <c r="D132" s="28"/>
      <c r="E132" s="181"/>
      <c r="F132" s="181"/>
      <c r="G132" s="28"/>
      <c r="H132" s="181"/>
      <c r="I132" s="181"/>
      <c r="J132" s="214"/>
      <c r="K132" s="214"/>
      <c r="L132" s="214"/>
      <c r="M132" s="214"/>
      <c r="N132" s="214"/>
      <c r="O132" s="214"/>
      <c r="P132" s="214"/>
      <c r="Q132" s="214"/>
    </row>
    <row r="133" spans="2:17" x14ac:dyDescent="0.2">
      <c r="B133" s="181"/>
      <c r="C133" s="181"/>
      <c r="D133" s="28"/>
      <c r="E133" s="181"/>
      <c r="F133" s="181"/>
      <c r="G133" s="28"/>
      <c r="H133" s="181"/>
      <c r="I133" s="181"/>
      <c r="J133" s="214"/>
      <c r="K133" s="214"/>
      <c r="L133" s="214"/>
      <c r="M133" s="214"/>
      <c r="N133" s="214"/>
      <c r="O133" s="214"/>
      <c r="P133" s="214"/>
      <c r="Q133" s="214"/>
    </row>
    <row r="134" spans="2:17" x14ac:dyDescent="0.2">
      <c r="B134" s="181"/>
      <c r="C134" s="181"/>
      <c r="D134" s="28"/>
      <c r="E134" s="181"/>
      <c r="F134" s="181"/>
      <c r="G134" s="28"/>
      <c r="H134" s="181"/>
      <c r="I134" s="181"/>
      <c r="J134" s="214"/>
      <c r="K134" s="214"/>
      <c r="L134" s="214"/>
      <c r="M134" s="214"/>
      <c r="N134" s="214"/>
      <c r="O134" s="214"/>
      <c r="P134" s="214"/>
      <c r="Q134" s="214"/>
    </row>
    <row r="135" spans="2:17" x14ac:dyDescent="0.2">
      <c r="B135" s="181"/>
      <c r="C135" s="181"/>
      <c r="D135" s="28"/>
      <c r="E135" s="181"/>
      <c r="F135" s="181"/>
      <c r="G135" s="28"/>
      <c r="H135" s="181"/>
      <c r="I135" s="181"/>
      <c r="J135" s="214"/>
      <c r="K135" s="214"/>
      <c r="L135" s="214"/>
      <c r="M135" s="214"/>
      <c r="N135" s="214"/>
      <c r="O135" s="214"/>
      <c r="P135" s="214"/>
      <c r="Q135" s="214"/>
    </row>
    <row r="136" spans="2:17" x14ac:dyDescent="0.2">
      <c r="B136" s="181"/>
      <c r="C136" s="181"/>
      <c r="D136" s="28"/>
      <c r="E136" s="181"/>
      <c r="F136" s="181"/>
      <c r="G136" s="28"/>
      <c r="H136" s="181"/>
      <c r="I136" s="181"/>
      <c r="J136" s="214"/>
      <c r="K136" s="214"/>
      <c r="L136" s="214"/>
      <c r="M136" s="214"/>
      <c r="N136" s="214"/>
      <c r="O136" s="214"/>
      <c r="P136" s="214"/>
      <c r="Q136" s="214"/>
    </row>
    <row r="137" spans="2:17" x14ac:dyDescent="0.2">
      <c r="B137" s="181"/>
      <c r="C137" s="181"/>
      <c r="D137" s="28"/>
      <c r="E137" s="181"/>
      <c r="F137" s="181"/>
      <c r="G137" s="28"/>
      <c r="H137" s="181"/>
      <c r="I137" s="181"/>
      <c r="J137" s="214"/>
      <c r="K137" s="214"/>
      <c r="L137" s="214"/>
      <c r="M137" s="214"/>
      <c r="N137" s="214"/>
      <c r="O137" s="214"/>
      <c r="P137" s="214"/>
      <c r="Q137" s="214"/>
    </row>
    <row r="138" spans="2:17" x14ac:dyDescent="0.2">
      <c r="B138" s="181"/>
      <c r="C138" s="181"/>
      <c r="D138" s="28"/>
      <c r="E138" s="181"/>
      <c r="F138" s="181"/>
      <c r="G138" s="28"/>
      <c r="H138" s="181"/>
      <c r="I138" s="181"/>
      <c r="J138" s="214"/>
      <c r="K138" s="214"/>
      <c r="L138" s="214"/>
      <c r="M138" s="214"/>
      <c r="N138" s="214"/>
      <c r="O138" s="214"/>
      <c r="P138" s="214"/>
      <c r="Q138" s="214"/>
    </row>
    <row r="139" spans="2:17" x14ac:dyDescent="0.2">
      <c r="B139" s="181"/>
      <c r="C139" s="181"/>
      <c r="D139" s="28"/>
      <c r="E139" s="181"/>
      <c r="F139" s="181"/>
      <c r="G139" s="28"/>
      <c r="H139" s="181"/>
      <c r="I139" s="181"/>
      <c r="J139" s="214"/>
      <c r="K139" s="214"/>
      <c r="L139" s="214"/>
      <c r="M139" s="214"/>
      <c r="N139" s="214"/>
      <c r="O139" s="214"/>
      <c r="P139" s="214"/>
      <c r="Q139" s="214"/>
    </row>
    <row r="140" spans="2:17" x14ac:dyDescent="0.2">
      <c r="B140" s="181"/>
      <c r="C140" s="181"/>
      <c r="D140" s="28"/>
      <c r="E140" s="181"/>
      <c r="F140" s="181"/>
      <c r="G140" s="28"/>
      <c r="H140" s="181"/>
      <c r="I140" s="181"/>
      <c r="J140" s="214"/>
      <c r="K140" s="214"/>
      <c r="L140" s="214"/>
      <c r="M140" s="214"/>
      <c r="N140" s="214"/>
      <c r="O140" s="214"/>
      <c r="P140" s="214"/>
      <c r="Q140" s="214"/>
    </row>
    <row r="141" spans="2:17" x14ac:dyDescent="0.2">
      <c r="B141" s="181"/>
      <c r="C141" s="181"/>
      <c r="D141" s="28"/>
      <c r="E141" s="181"/>
      <c r="F141" s="181"/>
      <c r="G141" s="28"/>
      <c r="H141" s="181"/>
      <c r="I141" s="181"/>
      <c r="J141" s="214"/>
      <c r="K141" s="214"/>
      <c r="L141" s="214"/>
      <c r="M141" s="214"/>
      <c r="N141" s="214"/>
      <c r="O141" s="214"/>
      <c r="P141" s="214"/>
      <c r="Q141" s="214"/>
    </row>
    <row r="142" spans="2:17" x14ac:dyDescent="0.2">
      <c r="B142" s="181"/>
      <c r="C142" s="181"/>
      <c r="D142" s="28"/>
      <c r="E142" s="181"/>
      <c r="F142" s="181"/>
      <c r="G142" s="28"/>
      <c r="H142" s="181"/>
      <c r="I142" s="181"/>
      <c r="J142" s="214"/>
      <c r="K142" s="214"/>
      <c r="L142" s="214"/>
      <c r="M142" s="214"/>
      <c r="N142" s="214"/>
      <c r="O142" s="214"/>
      <c r="P142" s="214"/>
      <c r="Q142" s="214"/>
    </row>
    <row r="143" spans="2:17" x14ac:dyDescent="0.2">
      <c r="B143" s="181"/>
      <c r="C143" s="181"/>
      <c r="D143" s="28"/>
      <c r="E143" s="181"/>
      <c r="F143" s="181"/>
      <c r="G143" s="28"/>
      <c r="H143" s="181"/>
      <c r="I143" s="181"/>
      <c r="J143" s="214"/>
      <c r="K143" s="214"/>
      <c r="L143" s="214"/>
      <c r="M143" s="214"/>
      <c r="N143" s="214"/>
      <c r="O143" s="214"/>
      <c r="P143" s="214"/>
      <c r="Q143" s="214"/>
    </row>
    <row r="144" spans="2:17" x14ac:dyDescent="0.2">
      <c r="B144" s="181"/>
      <c r="C144" s="181"/>
      <c r="D144" s="28"/>
      <c r="E144" s="181"/>
      <c r="F144" s="181"/>
      <c r="G144" s="28"/>
      <c r="H144" s="181"/>
      <c r="I144" s="181"/>
      <c r="J144" s="214"/>
      <c r="K144" s="214"/>
      <c r="L144" s="214"/>
      <c r="M144" s="214"/>
      <c r="N144" s="214"/>
      <c r="O144" s="214"/>
      <c r="P144" s="214"/>
      <c r="Q144" s="214"/>
    </row>
    <row r="145" spans="2:17" x14ac:dyDescent="0.2">
      <c r="B145" s="181"/>
      <c r="C145" s="181"/>
      <c r="D145" s="28"/>
      <c r="E145" s="181"/>
      <c r="F145" s="181"/>
      <c r="G145" s="28"/>
      <c r="H145" s="181"/>
      <c r="I145" s="181"/>
      <c r="J145" s="214"/>
      <c r="K145" s="214"/>
      <c r="L145" s="214"/>
      <c r="M145" s="214"/>
      <c r="N145" s="214"/>
      <c r="O145" s="214"/>
      <c r="P145" s="214"/>
      <c r="Q145" s="214"/>
    </row>
    <row r="146" spans="2:17" x14ac:dyDescent="0.2">
      <c r="B146" s="181"/>
      <c r="C146" s="181"/>
      <c r="D146" s="28"/>
      <c r="E146" s="181"/>
      <c r="F146" s="181"/>
      <c r="G146" s="28"/>
      <c r="H146" s="181"/>
      <c r="I146" s="181"/>
      <c r="J146" s="214"/>
      <c r="K146" s="214"/>
      <c r="L146" s="214"/>
      <c r="M146" s="214"/>
      <c r="N146" s="214"/>
      <c r="O146" s="214"/>
      <c r="P146" s="214"/>
      <c r="Q146" s="214"/>
    </row>
    <row r="147" spans="2:17" x14ac:dyDescent="0.2">
      <c r="B147" s="181"/>
      <c r="C147" s="181"/>
      <c r="D147" s="28"/>
      <c r="E147" s="181"/>
      <c r="F147" s="181"/>
      <c r="G147" s="28"/>
      <c r="H147" s="181"/>
      <c r="I147" s="181"/>
      <c r="J147" s="214"/>
      <c r="K147" s="214"/>
      <c r="L147" s="214"/>
      <c r="M147" s="214"/>
      <c r="N147" s="214"/>
      <c r="O147" s="214"/>
      <c r="P147" s="214"/>
      <c r="Q147" s="214"/>
    </row>
    <row r="148" spans="2:17" x14ac:dyDescent="0.2">
      <c r="B148" s="181"/>
      <c r="C148" s="181"/>
      <c r="D148" s="28"/>
      <c r="E148" s="181"/>
      <c r="F148" s="181"/>
      <c r="G148" s="28"/>
      <c r="H148" s="181"/>
      <c r="I148" s="181"/>
      <c r="J148" s="214"/>
      <c r="K148" s="214"/>
      <c r="L148" s="214"/>
      <c r="M148" s="214"/>
      <c r="N148" s="214"/>
      <c r="O148" s="214"/>
      <c r="P148" s="214"/>
      <c r="Q148" s="214"/>
    </row>
    <row r="149" spans="2:17" x14ac:dyDescent="0.2">
      <c r="B149" s="181"/>
      <c r="C149" s="181"/>
      <c r="D149" s="28"/>
      <c r="E149" s="181"/>
      <c r="F149" s="181"/>
      <c r="G149" s="28"/>
      <c r="H149" s="181"/>
      <c r="I149" s="181"/>
      <c r="J149" s="214"/>
      <c r="K149" s="214"/>
      <c r="L149" s="214"/>
      <c r="M149" s="214"/>
      <c r="N149" s="214"/>
      <c r="O149" s="214"/>
      <c r="P149" s="214"/>
      <c r="Q149" s="214"/>
    </row>
    <row r="150" spans="2:17" x14ac:dyDescent="0.2">
      <c r="B150" s="181"/>
      <c r="C150" s="181"/>
      <c r="D150" s="28"/>
      <c r="E150" s="181"/>
      <c r="F150" s="181"/>
      <c r="G150" s="28"/>
      <c r="H150" s="181"/>
      <c r="I150" s="181"/>
      <c r="J150" s="214"/>
      <c r="K150" s="214"/>
      <c r="L150" s="214"/>
      <c r="M150" s="214"/>
      <c r="N150" s="214"/>
      <c r="O150" s="214"/>
      <c r="P150" s="214"/>
      <c r="Q150" s="214"/>
    </row>
    <row r="151" spans="2:17" x14ac:dyDescent="0.2">
      <c r="B151" s="181"/>
      <c r="C151" s="181"/>
      <c r="D151" s="28"/>
      <c r="E151" s="181"/>
      <c r="F151" s="181"/>
      <c r="G151" s="28"/>
      <c r="H151" s="181"/>
      <c r="I151" s="181"/>
      <c r="J151" s="214"/>
      <c r="K151" s="214"/>
      <c r="L151" s="214"/>
      <c r="M151" s="214"/>
      <c r="N151" s="214"/>
      <c r="O151" s="214"/>
      <c r="P151" s="214"/>
      <c r="Q151" s="214"/>
    </row>
    <row r="152" spans="2:17" x14ac:dyDescent="0.2">
      <c r="B152" s="181"/>
      <c r="C152" s="181"/>
      <c r="D152" s="28"/>
      <c r="E152" s="181"/>
      <c r="F152" s="181"/>
      <c r="G152" s="28"/>
      <c r="H152" s="181"/>
      <c r="I152" s="181"/>
      <c r="J152" s="214"/>
      <c r="K152" s="214"/>
      <c r="L152" s="214"/>
      <c r="M152" s="214"/>
      <c r="N152" s="214"/>
      <c r="O152" s="214"/>
      <c r="P152" s="214"/>
      <c r="Q152" s="214"/>
    </row>
    <row r="153" spans="2:17" x14ac:dyDescent="0.2">
      <c r="B153" s="181"/>
      <c r="C153" s="181"/>
      <c r="D153" s="28"/>
      <c r="E153" s="181"/>
      <c r="F153" s="181"/>
      <c r="G153" s="28"/>
      <c r="H153" s="181"/>
      <c r="I153" s="181"/>
      <c r="J153" s="214"/>
      <c r="K153" s="214"/>
      <c r="L153" s="214"/>
      <c r="M153" s="214"/>
      <c r="N153" s="214"/>
      <c r="O153" s="214"/>
      <c r="P153" s="214"/>
      <c r="Q153" s="214"/>
    </row>
    <row r="154" spans="2:17" x14ac:dyDescent="0.2">
      <c r="B154" s="181"/>
      <c r="C154" s="181"/>
      <c r="D154" s="28"/>
      <c r="E154" s="181"/>
      <c r="F154" s="181"/>
      <c r="G154" s="28"/>
      <c r="H154" s="181"/>
      <c r="I154" s="181"/>
      <c r="J154" s="214"/>
      <c r="K154" s="214"/>
      <c r="L154" s="214"/>
      <c r="M154" s="214"/>
      <c r="N154" s="214"/>
      <c r="O154" s="214"/>
      <c r="P154" s="214"/>
      <c r="Q154" s="214"/>
    </row>
    <row r="155" spans="2:17" x14ac:dyDescent="0.2">
      <c r="B155" s="181"/>
      <c r="C155" s="181"/>
      <c r="D155" s="28"/>
      <c r="E155" s="181"/>
      <c r="F155" s="181"/>
      <c r="G155" s="28"/>
      <c r="H155" s="181"/>
      <c r="I155" s="181"/>
      <c r="J155" s="214"/>
      <c r="K155" s="214"/>
      <c r="L155" s="214"/>
      <c r="M155" s="214"/>
      <c r="N155" s="214"/>
      <c r="O155" s="214"/>
      <c r="P155" s="214"/>
      <c r="Q155" s="214"/>
    </row>
    <row r="156" spans="2:17" x14ac:dyDescent="0.2">
      <c r="B156" s="181"/>
      <c r="C156" s="181"/>
      <c r="D156" s="28"/>
      <c r="E156" s="181"/>
      <c r="F156" s="181"/>
      <c r="G156" s="28"/>
      <c r="H156" s="181"/>
      <c r="I156" s="181"/>
      <c r="J156" s="214"/>
      <c r="K156" s="214"/>
      <c r="L156" s="214"/>
      <c r="M156" s="214"/>
      <c r="N156" s="214"/>
      <c r="O156" s="214"/>
      <c r="P156" s="214"/>
      <c r="Q156" s="214"/>
    </row>
    <row r="157" spans="2:17" x14ac:dyDescent="0.2">
      <c r="B157" s="181"/>
      <c r="C157" s="181"/>
      <c r="D157" s="28"/>
      <c r="E157" s="181"/>
      <c r="F157" s="181"/>
      <c r="G157" s="28"/>
      <c r="H157" s="181"/>
      <c r="I157" s="181"/>
      <c r="J157" s="214"/>
      <c r="K157" s="214"/>
      <c r="L157" s="214"/>
      <c r="M157" s="214"/>
      <c r="N157" s="214"/>
      <c r="O157" s="214"/>
      <c r="P157" s="214"/>
      <c r="Q157" s="214"/>
    </row>
    <row r="158" spans="2:17" x14ac:dyDescent="0.2">
      <c r="B158" s="181"/>
      <c r="C158" s="181"/>
      <c r="D158" s="28"/>
      <c r="E158" s="181"/>
      <c r="F158" s="181"/>
      <c r="G158" s="28"/>
      <c r="H158" s="181"/>
      <c r="I158" s="181"/>
      <c r="J158" s="214"/>
      <c r="K158" s="214"/>
      <c r="L158" s="214"/>
      <c r="M158" s="214"/>
      <c r="N158" s="214"/>
      <c r="O158" s="214"/>
      <c r="P158" s="214"/>
      <c r="Q158" s="214"/>
    </row>
    <row r="159" spans="2:17" x14ac:dyDescent="0.2">
      <c r="B159" s="181"/>
      <c r="C159" s="181"/>
      <c r="D159" s="28"/>
      <c r="E159" s="181"/>
      <c r="F159" s="181"/>
      <c r="G159" s="28"/>
      <c r="H159" s="181"/>
      <c r="I159" s="181"/>
      <c r="J159" s="214"/>
      <c r="K159" s="214"/>
      <c r="L159" s="214"/>
      <c r="M159" s="214"/>
      <c r="N159" s="214"/>
      <c r="O159" s="214"/>
      <c r="P159" s="214"/>
      <c r="Q159" s="214"/>
    </row>
    <row r="160" spans="2:17" x14ac:dyDescent="0.2">
      <c r="B160" s="181"/>
      <c r="C160" s="181"/>
      <c r="D160" s="28"/>
      <c r="E160" s="181"/>
      <c r="F160" s="181"/>
      <c r="G160" s="28"/>
      <c r="H160" s="181"/>
      <c r="I160" s="181"/>
      <c r="J160" s="214"/>
      <c r="K160" s="214"/>
      <c r="L160" s="214"/>
      <c r="M160" s="214"/>
      <c r="N160" s="214"/>
      <c r="O160" s="214"/>
      <c r="P160" s="214"/>
      <c r="Q160" s="214"/>
    </row>
    <row r="161" spans="2:17" x14ac:dyDescent="0.2">
      <c r="B161" s="181"/>
      <c r="C161" s="181"/>
      <c r="D161" s="28"/>
      <c r="E161" s="181"/>
      <c r="F161" s="181"/>
      <c r="G161" s="28"/>
      <c r="H161" s="181"/>
      <c r="I161" s="181"/>
      <c r="J161" s="214"/>
      <c r="K161" s="214"/>
      <c r="L161" s="214"/>
      <c r="M161" s="214"/>
      <c r="N161" s="214"/>
      <c r="O161" s="214"/>
      <c r="P161" s="214"/>
      <c r="Q161" s="214"/>
    </row>
    <row r="162" spans="2:17" x14ac:dyDescent="0.2">
      <c r="B162" s="181"/>
      <c r="C162" s="181"/>
      <c r="D162" s="28"/>
      <c r="E162" s="181"/>
      <c r="F162" s="181"/>
      <c r="G162" s="28"/>
      <c r="H162" s="181"/>
      <c r="I162" s="181"/>
      <c r="J162" s="214"/>
      <c r="K162" s="214"/>
      <c r="L162" s="214"/>
      <c r="M162" s="214"/>
      <c r="N162" s="214"/>
      <c r="O162" s="214"/>
      <c r="P162" s="214"/>
      <c r="Q162" s="214"/>
    </row>
    <row r="163" spans="2:17" x14ac:dyDescent="0.2">
      <c r="B163" s="181"/>
      <c r="C163" s="181"/>
      <c r="D163" s="28"/>
      <c r="E163" s="181"/>
      <c r="F163" s="181"/>
      <c r="G163" s="28"/>
      <c r="H163" s="181"/>
      <c r="I163" s="181"/>
      <c r="J163" s="214"/>
      <c r="K163" s="214"/>
      <c r="L163" s="214"/>
      <c r="M163" s="214"/>
      <c r="N163" s="214"/>
      <c r="O163" s="214"/>
      <c r="P163" s="214"/>
      <c r="Q163" s="214"/>
    </row>
    <row r="164" spans="2:17" x14ac:dyDescent="0.2">
      <c r="B164" s="181"/>
      <c r="C164" s="181"/>
      <c r="D164" s="28"/>
      <c r="E164" s="181"/>
      <c r="F164" s="181"/>
      <c r="G164" s="28"/>
      <c r="H164" s="181"/>
      <c r="I164" s="181"/>
      <c r="J164" s="214"/>
      <c r="K164" s="214"/>
      <c r="L164" s="214"/>
      <c r="M164" s="214"/>
      <c r="N164" s="214"/>
      <c r="O164" s="214"/>
      <c r="P164" s="214"/>
      <c r="Q164" s="214"/>
    </row>
    <row r="165" spans="2:17" x14ac:dyDescent="0.2">
      <c r="B165" s="181"/>
      <c r="C165" s="181"/>
      <c r="D165" s="28"/>
      <c r="E165" s="181"/>
      <c r="F165" s="181"/>
      <c r="G165" s="28"/>
      <c r="H165" s="181"/>
      <c r="I165" s="181"/>
      <c r="J165" s="214"/>
      <c r="K165" s="214"/>
      <c r="L165" s="214"/>
      <c r="M165" s="214"/>
      <c r="N165" s="214"/>
      <c r="O165" s="214"/>
      <c r="P165" s="214"/>
      <c r="Q165" s="214"/>
    </row>
    <row r="166" spans="2:17" x14ac:dyDescent="0.2">
      <c r="B166" s="181"/>
      <c r="C166" s="181"/>
      <c r="D166" s="28"/>
      <c r="E166" s="181"/>
      <c r="F166" s="181"/>
      <c r="G166" s="28"/>
      <c r="H166" s="181"/>
      <c r="I166" s="181"/>
      <c r="J166" s="214"/>
      <c r="K166" s="214"/>
      <c r="L166" s="214"/>
      <c r="M166" s="214"/>
      <c r="N166" s="214"/>
      <c r="O166" s="214"/>
      <c r="P166" s="214"/>
      <c r="Q166" s="214"/>
    </row>
    <row r="167" spans="2:17" x14ac:dyDescent="0.2">
      <c r="B167" s="181"/>
      <c r="C167" s="181"/>
      <c r="D167" s="28"/>
      <c r="E167" s="181"/>
      <c r="F167" s="181"/>
      <c r="G167" s="28"/>
      <c r="H167" s="181"/>
      <c r="I167" s="181"/>
      <c r="J167" s="214"/>
      <c r="K167" s="214"/>
      <c r="L167" s="214"/>
      <c r="M167" s="214"/>
      <c r="N167" s="214"/>
      <c r="O167" s="214"/>
      <c r="P167" s="214"/>
      <c r="Q167" s="214"/>
    </row>
    <row r="168" spans="2:17" x14ac:dyDescent="0.2">
      <c r="B168" s="181"/>
      <c r="C168" s="181"/>
      <c r="D168" s="28"/>
      <c r="E168" s="181"/>
      <c r="F168" s="181"/>
      <c r="G168" s="28"/>
      <c r="H168" s="181"/>
      <c r="I168" s="181"/>
      <c r="J168" s="214"/>
      <c r="K168" s="214"/>
      <c r="L168" s="214"/>
      <c r="M168" s="214"/>
      <c r="N168" s="214"/>
      <c r="O168" s="214"/>
      <c r="P168" s="214"/>
      <c r="Q168" s="214"/>
    </row>
    <row r="169" spans="2:17" x14ac:dyDescent="0.2">
      <c r="B169" s="181"/>
      <c r="C169" s="181"/>
      <c r="D169" s="28"/>
      <c r="E169" s="181"/>
      <c r="F169" s="181"/>
      <c r="G169" s="28"/>
      <c r="H169" s="181"/>
      <c r="I169" s="181"/>
      <c r="J169" s="214"/>
      <c r="K169" s="214"/>
      <c r="L169" s="214"/>
      <c r="M169" s="214"/>
      <c r="N169" s="214"/>
      <c r="O169" s="214"/>
      <c r="P169" s="214"/>
      <c r="Q169" s="214"/>
    </row>
    <row r="170" spans="2:17" x14ac:dyDescent="0.2">
      <c r="B170" s="181"/>
      <c r="C170" s="181"/>
      <c r="D170" s="28"/>
      <c r="E170" s="181"/>
      <c r="F170" s="181"/>
      <c r="G170" s="28"/>
      <c r="H170" s="181"/>
      <c r="I170" s="181"/>
      <c r="J170" s="214"/>
      <c r="K170" s="214"/>
      <c r="L170" s="214"/>
      <c r="M170" s="214"/>
      <c r="N170" s="214"/>
      <c r="O170" s="214"/>
      <c r="P170" s="214"/>
      <c r="Q170" s="214"/>
    </row>
    <row r="171" spans="2:17" x14ac:dyDescent="0.2">
      <c r="B171" s="181"/>
      <c r="C171" s="181"/>
      <c r="D171" s="28"/>
      <c r="E171" s="181"/>
      <c r="F171" s="181"/>
      <c r="G171" s="28"/>
      <c r="H171" s="181"/>
      <c r="I171" s="181"/>
      <c r="J171" s="214"/>
      <c r="K171" s="214"/>
      <c r="L171" s="214"/>
      <c r="M171" s="214"/>
      <c r="N171" s="214"/>
      <c r="O171" s="214"/>
      <c r="P171" s="214"/>
      <c r="Q171" s="214"/>
    </row>
    <row r="172" spans="2:17" x14ac:dyDescent="0.2">
      <c r="B172" s="181"/>
      <c r="C172" s="181"/>
      <c r="D172" s="28"/>
      <c r="E172" s="181"/>
      <c r="F172" s="181"/>
      <c r="G172" s="28"/>
      <c r="H172" s="181"/>
      <c r="I172" s="181"/>
      <c r="J172" s="214"/>
      <c r="K172" s="214"/>
      <c r="L172" s="214"/>
      <c r="M172" s="214"/>
      <c r="N172" s="214"/>
      <c r="O172" s="214"/>
      <c r="P172" s="214"/>
      <c r="Q172" s="214"/>
    </row>
    <row r="173" spans="2:17" x14ac:dyDescent="0.2">
      <c r="B173" s="181"/>
      <c r="C173" s="181"/>
      <c r="D173" s="28"/>
      <c r="E173" s="181"/>
      <c r="F173" s="181"/>
      <c r="G173" s="28"/>
      <c r="H173" s="181"/>
      <c r="I173" s="181"/>
      <c r="J173" s="214"/>
      <c r="K173" s="214"/>
      <c r="L173" s="214"/>
      <c r="M173" s="214"/>
      <c r="N173" s="214"/>
      <c r="O173" s="214"/>
      <c r="P173" s="214"/>
      <c r="Q173" s="214"/>
    </row>
    <row r="174" spans="2:17" x14ac:dyDescent="0.2">
      <c r="B174" s="181"/>
      <c r="C174" s="181"/>
      <c r="D174" s="28"/>
      <c r="E174" s="181"/>
      <c r="F174" s="181"/>
      <c r="G174" s="28"/>
      <c r="H174" s="181"/>
      <c r="I174" s="181"/>
      <c r="J174" s="214"/>
      <c r="K174" s="214"/>
      <c r="L174" s="214"/>
      <c r="M174" s="214"/>
      <c r="N174" s="214"/>
      <c r="O174" s="214"/>
      <c r="P174" s="214"/>
      <c r="Q174" s="214"/>
    </row>
    <row r="175" spans="2:17" x14ac:dyDescent="0.2">
      <c r="B175" s="181"/>
      <c r="C175" s="181"/>
      <c r="D175" s="28"/>
      <c r="E175" s="181"/>
      <c r="F175" s="181"/>
      <c r="G175" s="28"/>
      <c r="H175" s="181"/>
      <c r="I175" s="181"/>
      <c r="J175" s="214"/>
      <c r="K175" s="214"/>
      <c r="L175" s="214"/>
      <c r="M175" s="214"/>
      <c r="N175" s="214"/>
      <c r="O175" s="214"/>
      <c r="P175" s="214"/>
      <c r="Q175" s="214"/>
    </row>
    <row r="176" spans="2:17" x14ac:dyDescent="0.2">
      <c r="B176" s="181"/>
      <c r="C176" s="181"/>
      <c r="D176" s="28"/>
      <c r="E176" s="181"/>
      <c r="F176" s="181"/>
      <c r="G176" s="28"/>
      <c r="H176" s="181"/>
      <c r="I176" s="181"/>
      <c r="J176" s="214"/>
      <c r="K176" s="214"/>
      <c r="L176" s="214"/>
      <c r="M176" s="214"/>
      <c r="N176" s="214"/>
      <c r="O176" s="214"/>
      <c r="P176" s="214"/>
      <c r="Q176" s="214"/>
    </row>
    <row r="177" spans="2:17" x14ac:dyDescent="0.2">
      <c r="B177" s="181"/>
      <c r="C177" s="181"/>
      <c r="D177" s="28"/>
      <c r="E177" s="181"/>
      <c r="F177" s="181"/>
      <c r="G177" s="28"/>
      <c r="H177" s="181"/>
      <c r="I177" s="181"/>
      <c r="J177" s="214"/>
      <c r="K177" s="214"/>
      <c r="L177" s="214"/>
      <c r="M177" s="214"/>
      <c r="N177" s="214"/>
      <c r="O177" s="214"/>
      <c r="P177" s="214"/>
      <c r="Q177" s="214"/>
    </row>
    <row r="178" spans="2:17" x14ac:dyDescent="0.2">
      <c r="B178" s="181"/>
      <c r="C178" s="181"/>
      <c r="D178" s="28"/>
      <c r="E178" s="181"/>
      <c r="F178" s="181"/>
      <c r="G178" s="28"/>
      <c r="H178" s="181"/>
      <c r="I178" s="181"/>
      <c r="J178" s="214"/>
      <c r="K178" s="214"/>
      <c r="L178" s="214"/>
      <c r="M178" s="214"/>
      <c r="N178" s="214"/>
      <c r="O178" s="214"/>
      <c r="P178" s="214"/>
      <c r="Q178" s="214"/>
    </row>
    <row r="179" spans="2:17" x14ac:dyDescent="0.2">
      <c r="B179" s="181"/>
      <c r="C179" s="181"/>
      <c r="D179" s="28"/>
      <c r="E179" s="181"/>
      <c r="F179" s="181"/>
      <c r="G179" s="28"/>
      <c r="H179" s="181"/>
      <c r="I179" s="181"/>
      <c r="J179" s="214"/>
      <c r="K179" s="214"/>
      <c r="L179" s="214"/>
      <c r="M179" s="214"/>
      <c r="N179" s="214"/>
      <c r="O179" s="214"/>
      <c r="P179" s="214"/>
      <c r="Q179" s="214"/>
    </row>
    <row r="180" spans="2:17" x14ac:dyDescent="0.2">
      <c r="B180" s="181"/>
      <c r="C180" s="181"/>
      <c r="D180" s="28"/>
      <c r="E180" s="181"/>
      <c r="F180" s="181"/>
      <c r="G180" s="28"/>
      <c r="H180" s="181"/>
      <c r="I180" s="181"/>
      <c r="J180" s="214"/>
      <c r="K180" s="214"/>
      <c r="L180" s="214"/>
      <c r="M180" s="214"/>
      <c r="N180" s="214"/>
      <c r="O180" s="214"/>
      <c r="P180" s="214"/>
      <c r="Q180" s="214"/>
    </row>
    <row r="181" spans="2:17" x14ac:dyDescent="0.2">
      <c r="B181" s="181"/>
      <c r="C181" s="181"/>
      <c r="D181" s="28"/>
      <c r="E181" s="181"/>
      <c r="F181" s="181"/>
      <c r="G181" s="28"/>
      <c r="H181" s="181"/>
      <c r="I181" s="181"/>
      <c r="J181" s="214"/>
      <c r="K181" s="214"/>
      <c r="L181" s="214"/>
      <c r="M181" s="214"/>
      <c r="N181" s="214"/>
      <c r="O181" s="214"/>
      <c r="P181" s="214"/>
      <c r="Q181" s="214"/>
    </row>
    <row r="182" spans="2:17" x14ac:dyDescent="0.2">
      <c r="B182" s="181"/>
      <c r="C182" s="181"/>
      <c r="D182" s="28"/>
      <c r="E182" s="181"/>
      <c r="F182" s="181"/>
      <c r="G182" s="28"/>
      <c r="H182" s="181"/>
      <c r="I182" s="181"/>
      <c r="J182" s="214"/>
      <c r="K182" s="214"/>
      <c r="L182" s="214"/>
      <c r="M182" s="214"/>
      <c r="N182" s="214"/>
      <c r="O182" s="214"/>
      <c r="P182" s="214"/>
      <c r="Q182" s="214"/>
    </row>
    <row r="183" spans="2:17" x14ac:dyDescent="0.2">
      <c r="B183" s="181"/>
      <c r="C183" s="181"/>
      <c r="D183" s="28"/>
      <c r="E183" s="181"/>
      <c r="F183" s="181"/>
      <c r="G183" s="28"/>
      <c r="H183" s="181"/>
      <c r="I183" s="181"/>
      <c r="J183" s="214"/>
      <c r="K183" s="214"/>
      <c r="L183" s="214"/>
      <c r="M183" s="214"/>
      <c r="N183" s="214"/>
      <c r="O183" s="214"/>
      <c r="P183" s="214"/>
      <c r="Q183" s="214"/>
    </row>
    <row r="184" spans="2:17" x14ac:dyDescent="0.2">
      <c r="B184" s="181"/>
      <c r="C184" s="181"/>
      <c r="D184" s="28"/>
      <c r="E184" s="181"/>
      <c r="F184" s="181"/>
      <c r="G184" s="28"/>
      <c r="H184" s="181"/>
      <c r="I184" s="181"/>
      <c r="J184" s="214"/>
      <c r="K184" s="214"/>
      <c r="L184" s="214"/>
      <c r="M184" s="214"/>
      <c r="N184" s="214"/>
      <c r="O184" s="214"/>
      <c r="P184" s="214"/>
      <c r="Q184" s="214"/>
    </row>
    <row r="185" spans="2:17" x14ac:dyDescent="0.2">
      <c r="B185" s="181"/>
      <c r="C185" s="181"/>
      <c r="D185" s="28"/>
      <c r="E185" s="181"/>
      <c r="F185" s="181"/>
      <c r="G185" s="28"/>
      <c r="H185" s="181"/>
      <c r="I185" s="181"/>
      <c r="J185" s="214"/>
      <c r="K185" s="214"/>
      <c r="L185" s="214"/>
      <c r="M185" s="214"/>
      <c r="N185" s="214"/>
      <c r="O185" s="214"/>
      <c r="P185" s="214"/>
      <c r="Q185" s="214"/>
    </row>
    <row r="186" spans="2:17" x14ac:dyDescent="0.2">
      <c r="B186" s="181"/>
      <c r="C186" s="181"/>
      <c r="D186" s="28"/>
      <c r="E186" s="181"/>
      <c r="F186" s="181"/>
      <c r="G186" s="28"/>
      <c r="H186" s="181"/>
      <c r="I186" s="181"/>
      <c r="J186" s="214"/>
      <c r="K186" s="214"/>
      <c r="L186" s="214"/>
      <c r="M186" s="214"/>
      <c r="N186" s="214"/>
      <c r="O186" s="214"/>
      <c r="P186" s="214"/>
      <c r="Q186" s="214"/>
    </row>
    <row r="187" spans="2:17" x14ac:dyDescent="0.2">
      <c r="B187" s="181"/>
      <c r="C187" s="181"/>
      <c r="D187" s="28"/>
      <c r="E187" s="181"/>
      <c r="F187" s="181"/>
      <c r="G187" s="28"/>
      <c r="H187" s="181"/>
      <c r="I187" s="181"/>
      <c r="J187" s="214"/>
      <c r="K187" s="214"/>
      <c r="L187" s="214"/>
      <c r="M187" s="214"/>
      <c r="N187" s="214"/>
      <c r="O187" s="214"/>
      <c r="P187" s="214"/>
      <c r="Q187" s="214"/>
    </row>
    <row r="188" spans="2:17" x14ac:dyDescent="0.2">
      <c r="B188" s="181"/>
      <c r="C188" s="181"/>
      <c r="D188" s="28"/>
      <c r="E188" s="181"/>
      <c r="F188" s="181"/>
      <c r="G188" s="28"/>
      <c r="H188" s="181"/>
      <c r="I188" s="181"/>
      <c r="J188" s="214"/>
      <c r="K188" s="214"/>
      <c r="L188" s="214"/>
      <c r="M188" s="214"/>
      <c r="N188" s="214"/>
      <c r="O188" s="214"/>
      <c r="P188" s="214"/>
      <c r="Q188" s="214"/>
    </row>
    <row r="189" spans="2:17" x14ac:dyDescent="0.2">
      <c r="B189" s="181"/>
      <c r="C189" s="181"/>
      <c r="D189" s="28"/>
      <c r="E189" s="181"/>
      <c r="F189" s="181"/>
      <c r="G189" s="28"/>
      <c r="H189" s="181"/>
      <c r="I189" s="181"/>
      <c r="J189" s="214"/>
      <c r="K189" s="214"/>
      <c r="L189" s="214"/>
      <c r="M189" s="214"/>
      <c r="N189" s="214"/>
      <c r="O189" s="214"/>
      <c r="P189" s="214"/>
      <c r="Q189" s="214"/>
    </row>
    <row r="190" spans="2:17" x14ac:dyDescent="0.2">
      <c r="B190" s="181"/>
      <c r="C190" s="181"/>
      <c r="D190" s="28"/>
      <c r="E190" s="181"/>
      <c r="F190" s="181"/>
      <c r="G190" s="28"/>
      <c r="H190" s="181"/>
      <c r="I190" s="181"/>
      <c r="J190" s="214"/>
      <c r="K190" s="214"/>
      <c r="L190" s="214"/>
      <c r="M190" s="214"/>
      <c r="N190" s="214"/>
      <c r="O190" s="214"/>
      <c r="P190" s="214"/>
      <c r="Q190" s="214"/>
    </row>
    <row r="191" spans="2:17" x14ac:dyDescent="0.2">
      <c r="B191" s="181"/>
      <c r="C191" s="181"/>
      <c r="D191" s="28"/>
      <c r="E191" s="181"/>
      <c r="F191" s="181"/>
      <c r="G191" s="28"/>
      <c r="H191" s="181"/>
      <c r="I191" s="181"/>
      <c r="J191" s="214"/>
      <c r="K191" s="214"/>
      <c r="L191" s="214"/>
      <c r="M191" s="214"/>
      <c r="N191" s="214"/>
      <c r="O191" s="214"/>
      <c r="P191" s="214"/>
      <c r="Q191" s="214"/>
    </row>
    <row r="192" spans="2:17" x14ac:dyDescent="0.2">
      <c r="B192" s="181"/>
      <c r="C192" s="181"/>
      <c r="D192" s="28"/>
      <c r="E192" s="181"/>
      <c r="F192" s="181"/>
      <c r="G192" s="28"/>
      <c r="H192" s="181"/>
      <c r="I192" s="181"/>
      <c r="J192" s="214"/>
      <c r="K192" s="214"/>
      <c r="L192" s="214"/>
      <c r="M192" s="214"/>
      <c r="N192" s="214"/>
      <c r="O192" s="214"/>
      <c r="P192" s="214"/>
      <c r="Q192" s="214"/>
    </row>
    <row r="193" spans="2:17" x14ac:dyDescent="0.2">
      <c r="B193" s="181"/>
      <c r="C193" s="181"/>
      <c r="D193" s="28"/>
      <c r="E193" s="181"/>
      <c r="F193" s="181"/>
      <c r="G193" s="28"/>
      <c r="H193" s="181"/>
      <c r="I193" s="181"/>
      <c r="J193" s="214"/>
      <c r="K193" s="214"/>
      <c r="L193" s="214"/>
      <c r="M193" s="214"/>
      <c r="N193" s="214"/>
      <c r="O193" s="214"/>
      <c r="P193" s="214"/>
      <c r="Q193" s="214"/>
    </row>
    <row r="194" spans="2:17" x14ac:dyDescent="0.2">
      <c r="B194" s="181"/>
      <c r="C194" s="181"/>
      <c r="D194" s="28"/>
      <c r="E194" s="181"/>
      <c r="F194" s="181"/>
      <c r="G194" s="28"/>
      <c r="H194" s="181"/>
      <c r="I194" s="181"/>
      <c r="J194" s="214"/>
      <c r="K194" s="214"/>
      <c r="L194" s="214"/>
      <c r="M194" s="214"/>
      <c r="N194" s="214"/>
      <c r="O194" s="214"/>
      <c r="P194" s="214"/>
      <c r="Q194" s="214"/>
    </row>
    <row r="195" spans="2:17" x14ac:dyDescent="0.2">
      <c r="B195" s="181"/>
      <c r="C195" s="181"/>
      <c r="D195" s="28"/>
      <c r="E195" s="181"/>
      <c r="F195" s="181"/>
      <c r="G195" s="28"/>
      <c r="H195" s="181"/>
      <c r="I195" s="181"/>
      <c r="J195" s="214"/>
      <c r="K195" s="214"/>
      <c r="L195" s="214"/>
      <c r="M195" s="214"/>
      <c r="N195" s="214"/>
      <c r="O195" s="214"/>
      <c r="P195" s="214"/>
      <c r="Q195" s="214"/>
    </row>
    <row r="196" spans="2:17" x14ac:dyDescent="0.2">
      <c r="B196" s="181"/>
      <c r="C196" s="181"/>
      <c r="D196" s="28"/>
      <c r="E196" s="181"/>
      <c r="F196" s="181"/>
      <c r="G196" s="28"/>
      <c r="H196" s="181"/>
      <c r="I196" s="181"/>
      <c r="J196" s="214"/>
      <c r="K196" s="214"/>
      <c r="L196" s="214"/>
      <c r="M196" s="214"/>
      <c r="N196" s="214"/>
      <c r="O196" s="214"/>
      <c r="P196" s="214"/>
      <c r="Q196" s="214"/>
    </row>
    <row r="197" spans="2:17" x14ac:dyDescent="0.2">
      <c r="B197" s="181"/>
      <c r="C197" s="181"/>
      <c r="D197" s="28"/>
      <c r="E197" s="181"/>
      <c r="F197" s="181"/>
      <c r="G197" s="28"/>
      <c r="H197" s="181"/>
      <c r="I197" s="181"/>
      <c r="J197" s="214"/>
      <c r="K197" s="214"/>
      <c r="L197" s="214"/>
      <c r="M197" s="214"/>
      <c r="N197" s="214"/>
      <c r="O197" s="214"/>
      <c r="P197" s="214"/>
      <c r="Q197" s="214"/>
    </row>
    <row r="198" spans="2:17" x14ac:dyDescent="0.2">
      <c r="B198" s="181"/>
      <c r="C198" s="181"/>
      <c r="D198" s="28"/>
      <c r="E198" s="181"/>
      <c r="F198" s="181"/>
      <c r="G198" s="28"/>
      <c r="H198" s="181"/>
      <c r="I198" s="181"/>
      <c r="J198" s="214"/>
      <c r="K198" s="214"/>
      <c r="L198" s="214"/>
      <c r="M198" s="214"/>
      <c r="N198" s="214"/>
      <c r="O198" s="214"/>
      <c r="P198" s="214"/>
      <c r="Q198" s="214"/>
    </row>
    <row r="199" spans="2:17" x14ac:dyDescent="0.2">
      <c r="B199" s="181"/>
      <c r="C199" s="181"/>
      <c r="D199" s="28"/>
      <c r="E199" s="181"/>
      <c r="F199" s="181"/>
      <c r="G199" s="28"/>
      <c r="H199" s="181"/>
      <c r="I199" s="181"/>
      <c r="J199" s="214"/>
      <c r="K199" s="214"/>
      <c r="L199" s="214"/>
      <c r="M199" s="214"/>
      <c r="N199" s="214"/>
      <c r="O199" s="214"/>
      <c r="P199" s="214"/>
      <c r="Q199" s="214"/>
    </row>
    <row r="200" spans="2:17" x14ac:dyDescent="0.2">
      <c r="B200" s="181"/>
      <c r="C200" s="181"/>
      <c r="D200" s="28"/>
      <c r="E200" s="181"/>
      <c r="F200" s="181"/>
      <c r="G200" s="28"/>
      <c r="H200" s="181"/>
      <c r="I200" s="181"/>
      <c r="J200" s="214"/>
      <c r="K200" s="214"/>
      <c r="L200" s="214"/>
      <c r="M200" s="214"/>
      <c r="N200" s="214"/>
      <c r="O200" s="214"/>
      <c r="P200" s="214"/>
      <c r="Q200" s="214"/>
    </row>
    <row r="201" spans="2:17" x14ac:dyDescent="0.2">
      <c r="B201" s="181"/>
      <c r="C201" s="181"/>
      <c r="D201" s="28"/>
      <c r="E201" s="181"/>
      <c r="F201" s="181"/>
      <c r="G201" s="28"/>
      <c r="H201" s="181"/>
      <c r="I201" s="181"/>
      <c r="J201" s="214"/>
      <c r="K201" s="214"/>
      <c r="L201" s="214"/>
      <c r="M201" s="214"/>
      <c r="N201" s="214"/>
      <c r="O201" s="214"/>
      <c r="P201" s="214"/>
      <c r="Q201" s="214"/>
    </row>
    <row r="202" spans="2:17" x14ac:dyDescent="0.2">
      <c r="B202" s="181"/>
      <c r="C202" s="181"/>
      <c r="D202" s="28"/>
      <c r="E202" s="181"/>
      <c r="F202" s="181"/>
      <c r="G202" s="28"/>
      <c r="H202" s="181"/>
      <c r="I202" s="181"/>
      <c r="J202" s="214"/>
      <c r="K202" s="214"/>
      <c r="L202" s="214"/>
      <c r="M202" s="214"/>
      <c r="N202" s="214"/>
      <c r="O202" s="214"/>
      <c r="P202" s="214"/>
      <c r="Q202" s="214"/>
    </row>
    <row r="203" spans="2:17" x14ac:dyDescent="0.2">
      <c r="B203" s="181"/>
      <c r="C203" s="181"/>
      <c r="D203" s="28"/>
      <c r="E203" s="181"/>
      <c r="F203" s="181"/>
      <c r="G203" s="28"/>
      <c r="H203" s="181"/>
      <c r="I203" s="181"/>
      <c r="J203" s="214"/>
      <c r="K203" s="214"/>
      <c r="L203" s="214"/>
      <c r="M203" s="214"/>
      <c r="N203" s="214"/>
      <c r="O203" s="214"/>
      <c r="P203" s="214"/>
      <c r="Q203" s="214"/>
    </row>
    <row r="204" spans="2:17" x14ac:dyDescent="0.2">
      <c r="B204" s="181"/>
      <c r="C204" s="181"/>
      <c r="D204" s="28"/>
      <c r="E204" s="181"/>
      <c r="F204" s="181"/>
      <c r="G204" s="28"/>
      <c r="H204" s="181"/>
      <c r="I204" s="181"/>
      <c r="J204" s="214"/>
      <c r="K204" s="214"/>
      <c r="L204" s="214"/>
      <c r="M204" s="214"/>
      <c r="N204" s="214"/>
      <c r="O204" s="214"/>
      <c r="P204" s="214"/>
      <c r="Q204" s="214"/>
    </row>
    <row r="205" spans="2:17" x14ac:dyDescent="0.2">
      <c r="B205" s="181"/>
      <c r="C205" s="181"/>
      <c r="D205" s="28"/>
      <c r="E205" s="181"/>
      <c r="F205" s="181"/>
      <c r="G205" s="28"/>
      <c r="H205" s="181"/>
      <c r="I205" s="181"/>
      <c r="J205" s="214"/>
      <c r="K205" s="214"/>
      <c r="L205" s="214"/>
      <c r="M205" s="214"/>
      <c r="N205" s="214"/>
      <c r="O205" s="214"/>
      <c r="P205" s="214"/>
      <c r="Q205" s="214"/>
    </row>
    <row r="206" spans="2:17" x14ac:dyDescent="0.2">
      <c r="B206" s="181"/>
      <c r="C206" s="181"/>
      <c r="D206" s="28"/>
      <c r="E206" s="181"/>
      <c r="F206" s="181"/>
      <c r="G206" s="28"/>
      <c r="H206" s="181"/>
      <c r="I206" s="181"/>
      <c r="J206" s="214"/>
      <c r="K206" s="214"/>
      <c r="L206" s="214"/>
      <c r="M206" s="214"/>
      <c r="N206" s="214"/>
      <c r="O206" s="214"/>
      <c r="P206" s="214"/>
      <c r="Q206" s="214"/>
    </row>
    <row r="207" spans="2:17" x14ac:dyDescent="0.2">
      <c r="B207" s="181"/>
      <c r="C207" s="181"/>
      <c r="D207" s="28"/>
      <c r="E207" s="181"/>
      <c r="F207" s="181"/>
      <c r="G207" s="28"/>
      <c r="H207" s="181"/>
      <c r="I207" s="181"/>
      <c r="J207" s="214"/>
      <c r="K207" s="214"/>
      <c r="L207" s="214"/>
      <c r="M207" s="214"/>
      <c r="N207" s="214"/>
      <c r="O207" s="214"/>
      <c r="P207" s="214"/>
      <c r="Q207" s="214"/>
    </row>
    <row r="208" spans="2:17" x14ac:dyDescent="0.2">
      <c r="B208" s="181"/>
      <c r="C208" s="181"/>
      <c r="D208" s="28"/>
      <c r="E208" s="181"/>
      <c r="F208" s="181"/>
      <c r="G208" s="28"/>
      <c r="H208" s="181"/>
      <c r="I208" s="181"/>
      <c r="J208" s="214"/>
      <c r="K208" s="214"/>
      <c r="L208" s="214"/>
      <c r="M208" s="214"/>
      <c r="N208" s="214"/>
      <c r="O208" s="214"/>
      <c r="P208" s="214"/>
      <c r="Q208" s="214"/>
    </row>
    <row r="209" spans="2:17" x14ac:dyDescent="0.2">
      <c r="B209" s="181"/>
      <c r="C209" s="181"/>
      <c r="D209" s="28"/>
      <c r="E209" s="181"/>
      <c r="F209" s="181"/>
      <c r="G209" s="28"/>
      <c r="H209" s="181"/>
      <c r="I209" s="181"/>
      <c r="J209" s="214"/>
      <c r="K209" s="214"/>
      <c r="L209" s="214"/>
      <c r="M209" s="214"/>
      <c r="N209" s="214"/>
      <c r="O209" s="214"/>
      <c r="P209" s="214"/>
      <c r="Q209" s="214"/>
    </row>
    <row r="210" spans="2:17" x14ac:dyDescent="0.2">
      <c r="B210" s="181"/>
      <c r="C210" s="181"/>
      <c r="D210" s="28"/>
      <c r="E210" s="181"/>
      <c r="F210" s="181"/>
      <c r="G210" s="28"/>
      <c r="H210" s="181"/>
      <c r="I210" s="181"/>
      <c r="J210" s="214"/>
      <c r="K210" s="214"/>
      <c r="L210" s="214"/>
      <c r="M210" s="214"/>
      <c r="N210" s="214"/>
      <c r="O210" s="214"/>
      <c r="P210" s="214"/>
      <c r="Q210" s="214"/>
    </row>
    <row r="211" spans="2:17" x14ac:dyDescent="0.2">
      <c r="B211" s="181"/>
      <c r="C211" s="181"/>
      <c r="D211" s="28"/>
      <c r="E211" s="181"/>
      <c r="F211" s="181"/>
      <c r="G211" s="28"/>
      <c r="H211" s="181"/>
      <c r="I211" s="181"/>
      <c r="J211" s="214"/>
      <c r="K211" s="214"/>
      <c r="L211" s="214"/>
      <c r="M211" s="214"/>
      <c r="N211" s="214"/>
      <c r="O211" s="214"/>
      <c r="P211" s="214"/>
      <c r="Q211" s="214"/>
    </row>
    <row r="212" spans="2:17" x14ac:dyDescent="0.2">
      <c r="B212" s="181"/>
      <c r="C212" s="181"/>
      <c r="D212" s="28"/>
      <c r="E212" s="181"/>
      <c r="F212" s="181"/>
      <c r="G212" s="28"/>
      <c r="H212" s="181"/>
      <c r="I212" s="181"/>
      <c r="J212" s="214"/>
      <c r="K212" s="214"/>
      <c r="L212" s="214"/>
      <c r="M212" s="214"/>
      <c r="N212" s="214"/>
      <c r="O212" s="214"/>
      <c r="P212" s="214"/>
      <c r="Q212" s="214"/>
    </row>
    <row r="213" spans="2:17" x14ac:dyDescent="0.2">
      <c r="B213" s="181"/>
      <c r="C213" s="181"/>
      <c r="D213" s="28"/>
      <c r="E213" s="181"/>
      <c r="F213" s="181"/>
      <c r="G213" s="28"/>
      <c r="H213" s="181"/>
      <c r="I213" s="181"/>
      <c r="J213" s="214"/>
      <c r="K213" s="214"/>
      <c r="L213" s="214"/>
      <c r="M213" s="214"/>
      <c r="N213" s="214"/>
      <c r="O213" s="214"/>
      <c r="P213" s="214"/>
      <c r="Q213" s="214"/>
    </row>
    <row r="214" spans="2:17" x14ac:dyDescent="0.2">
      <c r="B214" s="181"/>
      <c r="C214" s="181"/>
      <c r="D214" s="28"/>
      <c r="E214" s="181"/>
      <c r="F214" s="181"/>
      <c r="G214" s="28"/>
      <c r="H214" s="181"/>
      <c r="I214" s="181"/>
      <c r="J214" s="214"/>
      <c r="K214" s="214"/>
      <c r="L214" s="214"/>
      <c r="M214" s="214"/>
      <c r="N214" s="214"/>
      <c r="O214" s="214"/>
      <c r="P214" s="214"/>
      <c r="Q214" s="214"/>
    </row>
    <row r="215" spans="2:17" x14ac:dyDescent="0.2">
      <c r="B215" s="181"/>
      <c r="C215" s="181"/>
      <c r="D215" s="28"/>
      <c r="E215" s="181"/>
      <c r="F215" s="181"/>
      <c r="G215" s="28"/>
      <c r="H215" s="181"/>
      <c r="I215" s="181"/>
      <c r="J215" s="214"/>
      <c r="K215" s="214"/>
      <c r="L215" s="214"/>
      <c r="M215" s="214"/>
      <c r="N215" s="214"/>
      <c r="O215" s="214"/>
      <c r="P215" s="214"/>
      <c r="Q215" s="214"/>
    </row>
    <row r="216" spans="2:17" x14ac:dyDescent="0.2">
      <c r="B216" s="181"/>
      <c r="C216" s="181"/>
      <c r="D216" s="28"/>
      <c r="E216" s="181"/>
      <c r="F216" s="181"/>
      <c r="G216" s="28"/>
      <c r="H216" s="181"/>
      <c r="I216" s="181"/>
      <c r="J216" s="214"/>
      <c r="K216" s="214"/>
      <c r="L216" s="214"/>
      <c r="M216" s="214"/>
      <c r="N216" s="214"/>
      <c r="O216" s="214"/>
      <c r="P216" s="214"/>
      <c r="Q216" s="214"/>
    </row>
    <row r="217" spans="2:17" x14ac:dyDescent="0.2">
      <c r="B217" s="181"/>
      <c r="C217" s="181"/>
      <c r="D217" s="28"/>
      <c r="E217" s="181"/>
      <c r="F217" s="181"/>
      <c r="G217" s="28"/>
      <c r="H217" s="181"/>
      <c r="I217" s="181"/>
      <c r="J217" s="214"/>
      <c r="K217" s="214"/>
      <c r="L217" s="214"/>
      <c r="M217" s="214"/>
      <c r="N217" s="214"/>
      <c r="O217" s="214"/>
      <c r="P217" s="214"/>
      <c r="Q217" s="214"/>
    </row>
    <row r="218" spans="2:17" x14ac:dyDescent="0.2">
      <c r="B218" s="181"/>
      <c r="C218" s="181"/>
      <c r="D218" s="28"/>
      <c r="E218" s="181"/>
      <c r="F218" s="181"/>
      <c r="G218" s="28"/>
      <c r="H218" s="181"/>
      <c r="I218" s="181"/>
      <c r="J218" s="214"/>
      <c r="K218" s="214"/>
      <c r="L218" s="214"/>
      <c r="M218" s="214"/>
      <c r="N218" s="214"/>
      <c r="O218" s="214"/>
      <c r="P218" s="214"/>
      <c r="Q218" s="214"/>
    </row>
    <row r="219" spans="2:17" x14ac:dyDescent="0.2">
      <c r="B219" s="181"/>
      <c r="C219" s="181"/>
      <c r="D219" s="28"/>
      <c r="E219" s="181"/>
      <c r="F219" s="181"/>
      <c r="G219" s="28"/>
      <c r="H219" s="181"/>
      <c r="I219" s="181"/>
      <c r="J219" s="214"/>
      <c r="K219" s="214"/>
      <c r="L219" s="214"/>
      <c r="M219" s="214"/>
      <c r="N219" s="214"/>
      <c r="O219" s="214"/>
      <c r="P219" s="214"/>
      <c r="Q219" s="214"/>
    </row>
    <row r="220" spans="2:17" x14ac:dyDescent="0.2">
      <c r="B220" s="181"/>
      <c r="C220" s="181"/>
      <c r="D220" s="28"/>
      <c r="E220" s="181"/>
      <c r="F220" s="181"/>
      <c r="G220" s="28"/>
      <c r="H220" s="181"/>
      <c r="I220" s="181"/>
      <c r="J220" s="214"/>
      <c r="K220" s="214"/>
      <c r="L220" s="214"/>
      <c r="M220" s="214"/>
      <c r="N220" s="214"/>
      <c r="O220" s="214"/>
      <c r="P220" s="214"/>
      <c r="Q220" s="214"/>
    </row>
    <row r="221" spans="2:17" x14ac:dyDescent="0.2">
      <c r="B221" s="181"/>
      <c r="C221" s="181"/>
      <c r="D221" s="28"/>
      <c r="E221" s="181"/>
      <c r="F221" s="181"/>
      <c r="G221" s="28"/>
      <c r="H221" s="181"/>
      <c r="I221" s="181"/>
      <c r="J221" s="214"/>
      <c r="K221" s="214"/>
      <c r="L221" s="214"/>
      <c r="M221" s="214"/>
      <c r="N221" s="214"/>
      <c r="O221" s="214"/>
      <c r="P221" s="214"/>
      <c r="Q221" s="214"/>
    </row>
    <row r="222" spans="2:17" x14ac:dyDescent="0.2">
      <c r="B222" s="181"/>
      <c r="C222" s="181"/>
      <c r="D222" s="28"/>
      <c r="E222" s="181"/>
      <c r="F222" s="181"/>
      <c r="G222" s="28"/>
      <c r="H222" s="181"/>
      <c r="I222" s="181"/>
      <c r="J222" s="214"/>
      <c r="K222" s="214"/>
      <c r="L222" s="214"/>
      <c r="M222" s="214"/>
      <c r="N222" s="214"/>
      <c r="O222" s="214"/>
      <c r="P222" s="214"/>
      <c r="Q222" s="214"/>
    </row>
    <row r="223" spans="2:17" x14ac:dyDescent="0.2">
      <c r="B223" s="181"/>
      <c r="C223" s="181"/>
      <c r="D223" s="28"/>
      <c r="E223" s="181"/>
      <c r="F223" s="181"/>
      <c r="G223" s="28"/>
      <c r="H223" s="181"/>
      <c r="I223" s="181"/>
      <c r="J223" s="214"/>
      <c r="K223" s="214"/>
      <c r="L223" s="214"/>
      <c r="M223" s="214"/>
      <c r="N223" s="214"/>
      <c r="O223" s="214"/>
      <c r="P223" s="214"/>
      <c r="Q223" s="214"/>
    </row>
    <row r="224" spans="2:17" x14ac:dyDescent="0.2">
      <c r="B224" s="181"/>
      <c r="C224" s="181"/>
      <c r="D224" s="28"/>
      <c r="E224" s="181"/>
      <c r="F224" s="181"/>
      <c r="G224" s="28"/>
      <c r="H224" s="181"/>
      <c r="I224" s="181"/>
      <c r="J224" s="214"/>
      <c r="K224" s="214"/>
      <c r="L224" s="214"/>
      <c r="M224" s="214"/>
      <c r="N224" s="214"/>
      <c r="O224" s="214"/>
      <c r="P224" s="214"/>
      <c r="Q224" s="214"/>
    </row>
    <row r="225" spans="2:17" x14ac:dyDescent="0.2">
      <c r="B225" s="181"/>
      <c r="C225" s="181"/>
      <c r="D225" s="28"/>
      <c r="E225" s="181"/>
      <c r="F225" s="181"/>
      <c r="G225" s="28"/>
      <c r="H225" s="181"/>
      <c r="I225" s="181"/>
      <c r="J225" s="214"/>
      <c r="K225" s="214"/>
      <c r="L225" s="214"/>
      <c r="M225" s="214"/>
      <c r="N225" s="214"/>
      <c r="O225" s="214"/>
      <c r="P225" s="214"/>
      <c r="Q225" s="214"/>
    </row>
    <row r="226" spans="2:17" x14ac:dyDescent="0.2">
      <c r="B226" s="181"/>
      <c r="C226" s="181"/>
      <c r="D226" s="28"/>
      <c r="E226" s="181"/>
      <c r="F226" s="181"/>
      <c r="G226" s="28"/>
      <c r="H226" s="181"/>
      <c r="I226" s="181"/>
      <c r="J226" s="214"/>
      <c r="K226" s="214"/>
      <c r="L226" s="214"/>
      <c r="M226" s="214"/>
      <c r="N226" s="214"/>
      <c r="O226" s="214"/>
      <c r="P226" s="214"/>
      <c r="Q226" s="214"/>
    </row>
    <row r="227" spans="2:17" x14ac:dyDescent="0.2">
      <c r="B227" s="181"/>
      <c r="C227" s="181"/>
      <c r="D227" s="28"/>
      <c r="E227" s="181"/>
      <c r="F227" s="181"/>
      <c r="G227" s="28"/>
      <c r="H227" s="181"/>
      <c r="I227" s="181"/>
      <c r="J227" s="214"/>
      <c r="K227" s="214"/>
      <c r="L227" s="214"/>
      <c r="M227" s="214"/>
      <c r="N227" s="214"/>
      <c r="O227" s="214"/>
      <c r="P227" s="214"/>
      <c r="Q227" s="214"/>
    </row>
    <row r="228" spans="2:17" x14ac:dyDescent="0.2">
      <c r="B228" s="181"/>
      <c r="C228" s="181"/>
      <c r="D228" s="28"/>
      <c r="E228" s="181"/>
      <c r="F228" s="181"/>
      <c r="G228" s="28"/>
      <c r="H228" s="181"/>
      <c r="I228" s="181"/>
      <c r="J228" s="214"/>
      <c r="K228" s="214"/>
      <c r="L228" s="214"/>
      <c r="M228" s="214"/>
      <c r="N228" s="214"/>
      <c r="O228" s="214"/>
      <c r="P228" s="214"/>
      <c r="Q228" s="214"/>
    </row>
    <row r="229" spans="2:17" x14ac:dyDescent="0.2">
      <c r="B229" s="181"/>
      <c r="C229" s="181"/>
      <c r="D229" s="28"/>
      <c r="E229" s="181"/>
      <c r="F229" s="181"/>
      <c r="G229" s="28"/>
      <c r="H229" s="181"/>
      <c r="I229" s="181"/>
      <c r="J229" s="214"/>
      <c r="K229" s="214"/>
      <c r="L229" s="214"/>
      <c r="M229" s="214"/>
      <c r="N229" s="214"/>
      <c r="O229" s="214"/>
      <c r="P229" s="214"/>
      <c r="Q229" s="214"/>
    </row>
    <row r="230" spans="2:17" x14ac:dyDescent="0.2">
      <c r="B230" s="181"/>
      <c r="C230" s="181"/>
      <c r="D230" s="28"/>
      <c r="E230" s="181"/>
      <c r="F230" s="181"/>
      <c r="G230" s="28"/>
      <c r="H230" s="181"/>
      <c r="I230" s="181"/>
      <c r="J230" s="214"/>
      <c r="K230" s="214"/>
      <c r="L230" s="214"/>
      <c r="M230" s="214"/>
      <c r="N230" s="214"/>
      <c r="O230" s="214"/>
      <c r="P230" s="214"/>
      <c r="Q230" s="214"/>
    </row>
    <row r="231" spans="2:17" x14ac:dyDescent="0.2">
      <c r="B231" s="181"/>
      <c r="C231" s="181"/>
      <c r="D231" s="28"/>
      <c r="E231" s="181"/>
      <c r="F231" s="181"/>
      <c r="G231" s="28"/>
      <c r="H231" s="181"/>
      <c r="I231" s="181"/>
      <c r="J231" s="214"/>
      <c r="K231" s="214"/>
      <c r="L231" s="214"/>
      <c r="M231" s="214"/>
      <c r="N231" s="214"/>
      <c r="O231" s="214"/>
      <c r="P231" s="214"/>
      <c r="Q231" s="214"/>
    </row>
    <row r="232" spans="2:17" x14ac:dyDescent="0.2">
      <c r="B232" s="181"/>
      <c r="C232" s="181"/>
      <c r="D232" s="28"/>
      <c r="E232" s="181"/>
      <c r="F232" s="181"/>
      <c r="G232" s="28"/>
      <c r="H232" s="181"/>
      <c r="I232" s="181"/>
      <c r="J232" s="214"/>
      <c r="K232" s="214"/>
      <c r="L232" s="214"/>
      <c r="M232" s="214"/>
      <c r="N232" s="214"/>
      <c r="O232" s="214"/>
      <c r="P232" s="214"/>
      <c r="Q232" s="214"/>
    </row>
    <row r="233" spans="2:17" x14ac:dyDescent="0.2">
      <c r="B233" s="181"/>
      <c r="C233" s="181"/>
      <c r="D233" s="28"/>
      <c r="E233" s="181"/>
      <c r="F233" s="181"/>
      <c r="G233" s="28"/>
      <c r="H233" s="181"/>
      <c r="I233" s="181"/>
      <c r="J233" s="214"/>
      <c r="K233" s="214"/>
      <c r="L233" s="214"/>
      <c r="M233" s="214"/>
      <c r="N233" s="214"/>
      <c r="O233" s="214"/>
      <c r="P233" s="214"/>
      <c r="Q233" s="214"/>
    </row>
    <row r="234" spans="2:17" x14ac:dyDescent="0.2">
      <c r="B234" s="181"/>
      <c r="C234" s="181"/>
      <c r="D234" s="28"/>
      <c r="E234" s="181"/>
      <c r="F234" s="181"/>
      <c r="G234" s="28"/>
      <c r="H234" s="181"/>
      <c r="I234" s="181"/>
      <c r="J234" s="214"/>
      <c r="K234" s="214"/>
      <c r="L234" s="214"/>
      <c r="M234" s="214"/>
      <c r="N234" s="214"/>
      <c r="O234" s="214"/>
      <c r="P234" s="214"/>
      <c r="Q234" s="214"/>
    </row>
    <row r="235" spans="2:17" x14ac:dyDescent="0.2">
      <c r="B235" s="181"/>
      <c r="C235" s="181"/>
      <c r="D235" s="28"/>
      <c r="E235" s="181"/>
      <c r="F235" s="181"/>
      <c r="G235" s="28"/>
      <c r="H235" s="181"/>
      <c r="I235" s="181"/>
      <c r="J235" s="214"/>
      <c r="K235" s="214"/>
      <c r="L235" s="214"/>
      <c r="M235" s="214"/>
      <c r="N235" s="214"/>
      <c r="O235" s="214"/>
      <c r="P235" s="214"/>
      <c r="Q235" s="214"/>
    </row>
    <row r="236" spans="2:17" x14ac:dyDescent="0.2">
      <c r="B236" s="181"/>
      <c r="C236" s="181"/>
      <c r="D236" s="28"/>
      <c r="E236" s="181"/>
      <c r="F236" s="181"/>
      <c r="G236" s="28"/>
      <c r="H236" s="181"/>
      <c r="I236" s="181"/>
      <c r="J236" s="214"/>
      <c r="K236" s="214"/>
      <c r="L236" s="214"/>
      <c r="M236" s="214"/>
      <c r="N236" s="214"/>
      <c r="O236" s="214"/>
      <c r="P236" s="214"/>
      <c r="Q236" s="214"/>
    </row>
    <row r="237" spans="2:17" x14ac:dyDescent="0.2">
      <c r="B237" s="181"/>
      <c r="C237" s="181"/>
      <c r="D237" s="28"/>
      <c r="E237" s="181"/>
      <c r="F237" s="181"/>
      <c r="G237" s="28"/>
      <c r="H237" s="181"/>
      <c r="I237" s="181"/>
      <c r="J237" s="214"/>
      <c r="K237" s="214"/>
      <c r="L237" s="214"/>
      <c r="M237" s="214"/>
      <c r="N237" s="214"/>
      <c r="O237" s="214"/>
      <c r="P237" s="214"/>
      <c r="Q237" s="214"/>
    </row>
    <row r="238" spans="2:17" x14ac:dyDescent="0.2">
      <c r="B238" s="181"/>
      <c r="C238" s="181"/>
      <c r="D238" s="28"/>
      <c r="E238" s="181"/>
      <c r="F238" s="181"/>
      <c r="G238" s="28"/>
      <c r="H238" s="181"/>
      <c r="I238" s="181"/>
      <c r="J238" s="214"/>
      <c r="K238" s="214"/>
      <c r="L238" s="214"/>
      <c r="M238" s="214"/>
      <c r="N238" s="214"/>
      <c r="O238" s="214"/>
      <c r="P238" s="214"/>
      <c r="Q238" s="214"/>
    </row>
    <row r="239" spans="2:17" x14ac:dyDescent="0.2">
      <c r="B239" s="181"/>
      <c r="C239" s="181"/>
      <c r="D239" s="28"/>
      <c r="E239" s="181"/>
      <c r="F239" s="181"/>
      <c r="G239" s="28"/>
      <c r="H239" s="181"/>
      <c r="I239" s="181"/>
      <c r="J239" s="214"/>
      <c r="K239" s="214"/>
      <c r="L239" s="214"/>
      <c r="M239" s="214"/>
      <c r="N239" s="214"/>
      <c r="O239" s="214"/>
      <c r="P239" s="214"/>
      <c r="Q239" s="214"/>
    </row>
    <row r="240" spans="2:17" x14ac:dyDescent="0.2">
      <c r="B240" s="181"/>
      <c r="C240" s="181"/>
      <c r="D240" s="28"/>
      <c r="E240" s="181"/>
      <c r="F240" s="181"/>
      <c r="G240" s="28"/>
      <c r="H240" s="181"/>
      <c r="I240" s="181"/>
      <c r="J240" s="214"/>
      <c r="K240" s="214"/>
      <c r="L240" s="214"/>
      <c r="M240" s="214"/>
      <c r="N240" s="214"/>
      <c r="O240" s="214"/>
      <c r="P240" s="214"/>
      <c r="Q240" s="214"/>
    </row>
    <row r="241" spans="2:17" x14ac:dyDescent="0.2">
      <c r="B241" s="181"/>
      <c r="C241" s="181"/>
      <c r="D241" s="28"/>
      <c r="E241" s="181"/>
      <c r="F241" s="181"/>
      <c r="G241" s="28"/>
      <c r="H241" s="181"/>
      <c r="I241" s="181"/>
      <c r="J241" s="214"/>
      <c r="K241" s="214"/>
      <c r="L241" s="214"/>
      <c r="M241" s="214"/>
      <c r="N241" s="214"/>
      <c r="O241" s="214"/>
      <c r="P241" s="214"/>
      <c r="Q241" s="214"/>
    </row>
    <row r="242" spans="2:17" x14ac:dyDescent="0.2">
      <c r="B242" s="181"/>
      <c r="C242" s="181"/>
      <c r="D242" s="28"/>
      <c r="E242" s="181"/>
      <c r="F242" s="181"/>
      <c r="G242" s="28"/>
      <c r="H242" s="181"/>
      <c r="I242" s="181"/>
      <c r="J242" s="214"/>
      <c r="K242" s="214"/>
      <c r="L242" s="214"/>
      <c r="M242" s="214"/>
      <c r="N242" s="214"/>
      <c r="O242" s="214"/>
      <c r="P242" s="214"/>
      <c r="Q242" s="214"/>
    </row>
    <row r="243" spans="2:17" x14ac:dyDescent="0.2">
      <c r="B243" s="181"/>
      <c r="C243" s="181"/>
      <c r="D243" s="28"/>
      <c r="E243" s="181"/>
      <c r="F243" s="181"/>
      <c r="G243" s="28"/>
      <c r="H243" s="181"/>
      <c r="I243" s="181"/>
      <c r="J243" s="214"/>
      <c r="K243" s="214"/>
      <c r="L243" s="214"/>
      <c r="M243" s="214"/>
      <c r="N243" s="214"/>
      <c r="O243" s="214"/>
      <c r="P243" s="214"/>
      <c r="Q243" s="214"/>
    </row>
    <row r="244" spans="2:17" x14ac:dyDescent="0.2">
      <c r="B244" s="181"/>
      <c r="C244" s="181"/>
      <c r="D244" s="28"/>
      <c r="E244" s="181"/>
      <c r="F244" s="181"/>
      <c r="G244" s="28"/>
      <c r="H244" s="181"/>
      <c r="I244" s="181"/>
      <c r="J244" s="214"/>
      <c r="K244" s="214"/>
      <c r="L244" s="214"/>
      <c r="M244" s="214"/>
      <c r="N244" s="214"/>
      <c r="O244" s="214"/>
      <c r="P244" s="214"/>
      <c r="Q244" s="214"/>
    </row>
    <row r="245" spans="2:17" x14ac:dyDescent="0.2">
      <c r="B245" s="181"/>
      <c r="C245" s="181"/>
      <c r="D245" s="28"/>
      <c r="E245" s="181"/>
      <c r="F245" s="181"/>
      <c r="G245" s="28"/>
      <c r="H245" s="181"/>
      <c r="I245" s="181"/>
      <c r="J245" s="214"/>
      <c r="K245" s="214"/>
      <c r="L245" s="214"/>
      <c r="M245" s="214"/>
      <c r="N245" s="214"/>
      <c r="O245" s="214"/>
      <c r="P245" s="214"/>
      <c r="Q245" s="214"/>
    </row>
    <row r="246" spans="2:17" x14ac:dyDescent="0.2">
      <c r="B246" s="181"/>
      <c r="C246" s="181"/>
      <c r="D246" s="28"/>
      <c r="E246" s="181"/>
      <c r="F246" s="181"/>
      <c r="G246" s="28"/>
      <c r="H246" s="181"/>
      <c r="I246" s="181"/>
      <c r="J246" s="214"/>
      <c r="K246" s="214"/>
      <c r="L246" s="214"/>
      <c r="M246" s="214"/>
      <c r="N246" s="214"/>
      <c r="O246" s="214"/>
      <c r="P246" s="214"/>
      <c r="Q246" s="214"/>
    </row>
    <row r="247" spans="2:17" x14ac:dyDescent="0.2">
      <c r="B247" s="181"/>
      <c r="C247" s="181"/>
      <c r="D247" s="28"/>
      <c r="E247" s="181"/>
      <c r="F247" s="181"/>
      <c r="G247" s="28"/>
      <c r="H247" s="181"/>
      <c r="I247" s="181"/>
      <c r="J247" s="214"/>
      <c r="K247" s="214"/>
      <c r="L247" s="214"/>
      <c r="M247" s="214"/>
      <c r="N247" s="214"/>
      <c r="O247" s="214"/>
      <c r="P247" s="214"/>
      <c r="Q247" s="214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M180"/>
  <sheetViews>
    <sheetView topLeftCell="A87" workbookViewId="0">
      <selection activeCell="A113" sqref="A113"/>
    </sheetView>
  </sheetViews>
  <sheetFormatPr defaultColWidth="9.140625" defaultRowHeight="11.25" outlineLevelRow="3" x14ac:dyDescent="0.2"/>
  <cols>
    <col min="1" max="1" width="52" style="228" customWidth="1"/>
    <col min="2" max="8" width="16.28515625" style="199" customWidth="1"/>
    <col min="9" max="16384" width="9.140625" style="228"/>
  </cols>
  <sheetData>
    <row r="1" spans="1:13" s="221" customFormat="1" ht="18.75" x14ac:dyDescent="0.2">
      <c r="A1" s="5"/>
      <c r="B1" s="5"/>
      <c r="C1" s="5"/>
      <c r="D1" s="5"/>
      <c r="E1" s="5"/>
      <c r="F1" s="5"/>
      <c r="G1" s="5"/>
      <c r="H1" s="5"/>
    </row>
    <row r="2" spans="1:13" s="221" customFormat="1" ht="18.75" x14ac:dyDescent="0.2">
      <c r="A2" s="5" t="s">
        <v>211</v>
      </c>
      <c r="B2" s="5"/>
      <c r="C2" s="5"/>
      <c r="D2" s="5"/>
      <c r="E2" s="5"/>
      <c r="F2" s="5"/>
      <c r="G2" s="5"/>
      <c r="H2" s="5"/>
      <c r="I2" s="257"/>
      <c r="J2" s="257"/>
      <c r="K2" s="257"/>
      <c r="L2" s="257"/>
      <c r="M2" s="257"/>
    </row>
    <row r="3" spans="1:13" s="221" customFormat="1" ht="12.75" x14ac:dyDescent="0.2">
      <c r="A3" s="76"/>
      <c r="B3" s="192"/>
      <c r="C3" s="192"/>
      <c r="D3" s="192"/>
      <c r="E3" s="192"/>
      <c r="F3" s="192"/>
      <c r="G3" s="192"/>
      <c r="H3" s="192"/>
    </row>
    <row r="4" spans="1:13" s="236" customFormat="1" ht="12.75" x14ac:dyDescent="0.2">
      <c r="B4" s="223"/>
      <c r="C4" s="223"/>
      <c r="D4" s="223"/>
      <c r="E4" s="223"/>
      <c r="F4" s="223"/>
      <c r="G4" s="223"/>
      <c r="H4" s="223" t="s">
        <v>212</v>
      </c>
    </row>
    <row r="5" spans="1:13" s="37" customFormat="1" ht="12.75" x14ac:dyDescent="0.2">
      <c r="A5" s="220"/>
      <c r="B5" s="244">
        <v>44196</v>
      </c>
      <c r="C5" s="244">
        <v>44227</v>
      </c>
      <c r="D5" s="244">
        <v>44255</v>
      </c>
      <c r="E5" s="244">
        <v>44286</v>
      </c>
      <c r="F5" s="244">
        <v>44316</v>
      </c>
      <c r="G5" s="244">
        <v>44347</v>
      </c>
      <c r="H5" s="244">
        <v>44377</v>
      </c>
    </row>
    <row r="6" spans="1:13" s="143" customFormat="1" ht="31.5" x14ac:dyDescent="0.2">
      <c r="A6" s="212" t="s">
        <v>213</v>
      </c>
      <c r="B6" s="127">
        <f t="shared" ref="B6:G6" si="0">B$7+B$78</f>
        <v>2551.8817251684204</v>
      </c>
      <c r="C6" s="127">
        <f t="shared" si="0"/>
        <v>2558.2994947372008</v>
      </c>
      <c r="D6" s="127">
        <f t="shared" si="0"/>
        <v>2553.0192269752501</v>
      </c>
      <c r="E6" s="127">
        <f t="shared" si="0"/>
        <v>2514.3770023014204</v>
      </c>
      <c r="F6" s="127">
        <f t="shared" si="0"/>
        <v>2534.2853303584702</v>
      </c>
      <c r="G6" s="127">
        <f t="shared" si="0"/>
        <v>2516.7642185268001</v>
      </c>
      <c r="H6" s="127">
        <v>2514.3595384780501</v>
      </c>
    </row>
    <row r="7" spans="1:13" s="52" customFormat="1" ht="15" x14ac:dyDescent="0.2">
      <c r="A7" s="167" t="s">
        <v>214</v>
      </c>
      <c r="B7" s="189">
        <f t="shared" ref="B7:H7" si="1">B$8+B$46</f>
        <v>2259.2315015926201</v>
      </c>
      <c r="C7" s="189">
        <f t="shared" si="1"/>
        <v>2263.7939052536708</v>
      </c>
      <c r="D7" s="189">
        <f t="shared" si="1"/>
        <v>2263.7420933101403</v>
      </c>
      <c r="E7" s="189">
        <f t="shared" si="1"/>
        <v>2234.8273380804103</v>
      </c>
      <c r="F7" s="189">
        <f t="shared" si="1"/>
        <v>2258.0380348304802</v>
      </c>
      <c r="G7" s="189">
        <f t="shared" si="1"/>
        <v>2241.1788284251102</v>
      </c>
      <c r="H7" s="189">
        <f t="shared" si="1"/>
        <v>2224.8166384361102</v>
      </c>
    </row>
    <row r="8" spans="1:13" s="110" customFormat="1" ht="15" outlineLevel="1" x14ac:dyDescent="0.2">
      <c r="A8" s="99" t="s">
        <v>215</v>
      </c>
      <c r="B8" s="128">
        <f t="shared" ref="B8:H8" si="2">B$9+B$44</f>
        <v>1000.7098766559003</v>
      </c>
      <c r="C8" s="128">
        <f t="shared" si="2"/>
        <v>1014.5857961565004</v>
      </c>
      <c r="D8" s="128">
        <f t="shared" si="2"/>
        <v>1025.7362333952005</v>
      </c>
      <c r="E8" s="128">
        <f t="shared" si="2"/>
        <v>1023.8146580861803</v>
      </c>
      <c r="F8" s="128">
        <f t="shared" si="2"/>
        <v>1006.0892445114802</v>
      </c>
      <c r="G8" s="128">
        <f t="shared" si="2"/>
        <v>998.44977689428038</v>
      </c>
      <c r="H8" s="128">
        <f t="shared" si="2"/>
        <v>1001.15074558476</v>
      </c>
    </row>
    <row r="9" spans="1:13" s="69" customFormat="1" ht="12.75" outlineLevel="2" x14ac:dyDescent="0.2">
      <c r="A9" s="27" t="s">
        <v>216</v>
      </c>
      <c r="B9" s="72">
        <f t="shared" ref="B9:G9" si="3">SUM(B$10:B$43)</f>
        <v>998.72608881820031</v>
      </c>
      <c r="C9" s="72">
        <f t="shared" si="3"/>
        <v>1012.6020083188004</v>
      </c>
      <c r="D9" s="72">
        <f t="shared" si="3"/>
        <v>1023.7524455575004</v>
      </c>
      <c r="E9" s="72">
        <f t="shared" si="3"/>
        <v>1021.8639333791003</v>
      </c>
      <c r="F9" s="72">
        <f t="shared" si="3"/>
        <v>1004.1385198044002</v>
      </c>
      <c r="G9" s="72">
        <f t="shared" si="3"/>
        <v>996.49905218720039</v>
      </c>
      <c r="H9" s="72">
        <v>999.23308400830001</v>
      </c>
    </row>
    <row r="10" spans="1:13" s="224" customFormat="1" ht="12.75" outlineLevel="3" x14ac:dyDescent="0.2">
      <c r="A10" s="80" t="s">
        <v>217</v>
      </c>
      <c r="B10" s="166">
        <v>71.771915000000007</v>
      </c>
      <c r="C10" s="166">
        <v>71.771915000000007</v>
      </c>
      <c r="D10" s="166">
        <v>71.771915000000007</v>
      </c>
      <c r="E10" s="166">
        <v>71.771915000000007</v>
      </c>
      <c r="F10" s="166">
        <v>71.771915000000007</v>
      </c>
      <c r="G10" s="166">
        <v>71.771915000000007</v>
      </c>
      <c r="H10" s="166">
        <v>71.771915000000007</v>
      </c>
    </row>
    <row r="11" spans="1:13" ht="12.75" outlineLevel="3" x14ac:dyDescent="0.2">
      <c r="A11" s="142" t="s">
        <v>218</v>
      </c>
      <c r="B11" s="120">
        <v>19.033000000000001</v>
      </c>
      <c r="C11" s="120">
        <v>19.033000000000001</v>
      </c>
      <c r="D11" s="120">
        <v>19.033000000000001</v>
      </c>
      <c r="E11" s="120">
        <v>19.033000000000001</v>
      </c>
      <c r="F11" s="120">
        <v>19.033000000000001</v>
      </c>
      <c r="G11" s="120">
        <v>19.033000000000001</v>
      </c>
      <c r="H11" s="120">
        <v>17.533000000000001</v>
      </c>
      <c r="I11" s="218"/>
      <c r="J11" s="218"/>
      <c r="K11" s="218"/>
    </row>
    <row r="12" spans="1:13" ht="12.75" outlineLevel="3" x14ac:dyDescent="0.2">
      <c r="A12" s="142" t="s">
        <v>219</v>
      </c>
      <c r="B12" s="120">
        <v>55.628160976399997</v>
      </c>
      <c r="C12" s="120">
        <v>56.630855369099997</v>
      </c>
      <c r="D12" s="120">
        <v>67.843619497099994</v>
      </c>
      <c r="E12" s="120">
        <v>73.479906438699999</v>
      </c>
      <c r="F12" s="120">
        <v>75.516052304400006</v>
      </c>
      <c r="G12" s="120">
        <v>59.141833499999997</v>
      </c>
      <c r="H12" s="120">
        <v>64.198145734400001</v>
      </c>
      <c r="I12" s="218"/>
      <c r="J12" s="218"/>
      <c r="K12" s="218"/>
    </row>
    <row r="13" spans="1:13" ht="12.75" outlineLevel="3" x14ac:dyDescent="0.2">
      <c r="A13" s="142" t="s">
        <v>220</v>
      </c>
      <c r="B13" s="120">
        <v>36.5</v>
      </c>
      <c r="C13" s="120">
        <v>36.5</v>
      </c>
      <c r="D13" s="120">
        <v>36.5</v>
      </c>
      <c r="E13" s="120">
        <v>36.5</v>
      </c>
      <c r="F13" s="120">
        <v>36.5</v>
      </c>
      <c r="G13" s="120">
        <v>36.5</v>
      </c>
      <c r="H13" s="120">
        <v>36.5</v>
      </c>
      <c r="I13" s="218"/>
      <c r="J13" s="218"/>
      <c r="K13" s="218"/>
    </row>
    <row r="14" spans="1:13" ht="12.75" outlineLevel="3" x14ac:dyDescent="0.2">
      <c r="A14" s="142" t="s">
        <v>221</v>
      </c>
      <c r="B14" s="120">
        <v>28.700001</v>
      </c>
      <c r="C14" s="120">
        <v>28.700001</v>
      </c>
      <c r="D14" s="120">
        <v>28.700001</v>
      </c>
      <c r="E14" s="120">
        <v>28.700001</v>
      </c>
      <c r="F14" s="120">
        <v>28.700001</v>
      </c>
      <c r="G14" s="120">
        <v>28.700001</v>
      </c>
      <c r="H14" s="120">
        <v>28.700001</v>
      </c>
      <c r="I14" s="218"/>
      <c r="J14" s="218"/>
      <c r="K14" s="218"/>
    </row>
    <row r="15" spans="1:13" ht="12.75" outlineLevel="3" x14ac:dyDescent="0.2">
      <c r="A15" s="142" t="s">
        <v>222</v>
      </c>
      <c r="B15" s="120">
        <v>46.9</v>
      </c>
      <c r="C15" s="120">
        <v>46.9</v>
      </c>
      <c r="D15" s="120">
        <v>46.9</v>
      </c>
      <c r="E15" s="120">
        <v>46.9</v>
      </c>
      <c r="F15" s="120">
        <v>46.9</v>
      </c>
      <c r="G15" s="120">
        <v>46.9</v>
      </c>
      <c r="H15" s="120">
        <v>46.9</v>
      </c>
      <c r="I15" s="218"/>
      <c r="J15" s="218"/>
      <c r="K15" s="218"/>
    </row>
    <row r="16" spans="1:13" ht="12.75" outlineLevel="3" x14ac:dyDescent="0.2">
      <c r="A16" s="142" t="s">
        <v>223</v>
      </c>
      <c r="B16" s="120">
        <v>100.278657</v>
      </c>
      <c r="C16" s="120">
        <v>100.278657</v>
      </c>
      <c r="D16" s="120">
        <v>100.278657</v>
      </c>
      <c r="E16" s="120">
        <v>100.278657</v>
      </c>
      <c r="F16" s="120">
        <v>100.278657</v>
      </c>
      <c r="G16" s="120">
        <v>100.278657</v>
      </c>
      <c r="H16" s="120">
        <v>102.07865700000001</v>
      </c>
      <c r="I16" s="218"/>
      <c r="J16" s="218"/>
      <c r="K16" s="218"/>
    </row>
    <row r="17" spans="1:11" ht="12.75" outlineLevel="3" x14ac:dyDescent="0.2">
      <c r="A17" s="142" t="s">
        <v>224</v>
      </c>
      <c r="B17" s="120">
        <v>12.097744</v>
      </c>
      <c r="C17" s="120">
        <v>12.097744</v>
      </c>
      <c r="D17" s="120">
        <v>12.097744</v>
      </c>
      <c r="E17" s="120">
        <v>12.097744</v>
      </c>
      <c r="F17" s="120">
        <v>12.097744</v>
      </c>
      <c r="G17" s="120">
        <v>12.097744</v>
      </c>
      <c r="H17" s="120">
        <v>12.097744</v>
      </c>
      <c r="I17" s="218"/>
      <c r="J17" s="218"/>
      <c r="K17" s="218"/>
    </row>
    <row r="18" spans="1:11" ht="12.75" outlineLevel="3" x14ac:dyDescent="0.2">
      <c r="A18" s="142" t="s">
        <v>225</v>
      </c>
      <c r="B18" s="120">
        <v>12.097744</v>
      </c>
      <c r="C18" s="120">
        <v>12.097744</v>
      </c>
      <c r="D18" s="120">
        <v>12.097744</v>
      </c>
      <c r="E18" s="120">
        <v>12.097744</v>
      </c>
      <c r="F18" s="120">
        <v>12.097744</v>
      </c>
      <c r="G18" s="120">
        <v>12.097744</v>
      </c>
      <c r="H18" s="120">
        <v>12.097744</v>
      </c>
      <c r="I18" s="218"/>
      <c r="J18" s="218"/>
      <c r="K18" s="218"/>
    </row>
    <row r="19" spans="1:11" ht="12.75" outlineLevel="3" x14ac:dyDescent="0.2">
      <c r="A19" s="142" t="s">
        <v>226</v>
      </c>
      <c r="B19" s="120">
        <v>42.233933071199999</v>
      </c>
      <c r="C19" s="120">
        <v>45.685240838799999</v>
      </c>
      <c r="D19" s="120">
        <v>47.928510037300001</v>
      </c>
      <c r="E19" s="120">
        <v>56.399072517999997</v>
      </c>
      <c r="F19" s="120">
        <v>47.389084500000003</v>
      </c>
      <c r="G19" s="120">
        <v>47.4566081352</v>
      </c>
      <c r="H19" s="120">
        <v>76.061413393699993</v>
      </c>
      <c r="I19" s="218"/>
      <c r="J19" s="218"/>
      <c r="K19" s="218"/>
    </row>
    <row r="20" spans="1:11" ht="12.75" outlineLevel="3" x14ac:dyDescent="0.2">
      <c r="A20" s="142" t="s">
        <v>227</v>
      </c>
      <c r="B20" s="120">
        <v>12.097744</v>
      </c>
      <c r="C20" s="120">
        <v>12.097744</v>
      </c>
      <c r="D20" s="120">
        <v>12.097744</v>
      </c>
      <c r="E20" s="120">
        <v>12.097744</v>
      </c>
      <c r="F20" s="120">
        <v>12.097744</v>
      </c>
      <c r="G20" s="120">
        <v>12.097744</v>
      </c>
      <c r="H20" s="120">
        <v>12.097744</v>
      </c>
      <c r="I20" s="218"/>
      <c r="J20" s="218"/>
      <c r="K20" s="218"/>
    </row>
    <row r="21" spans="1:11" ht="12.75" outlineLevel="3" x14ac:dyDescent="0.2">
      <c r="A21" s="142" t="s">
        <v>228</v>
      </c>
      <c r="B21" s="120">
        <v>12.097744</v>
      </c>
      <c r="C21" s="120">
        <v>12.097744</v>
      </c>
      <c r="D21" s="120">
        <v>12.097744</v>
      </c>
      <c r="E21" s="120">
        <v>12.097744</v>
      </c>
      <c r="F21" s="120">
        <v>12.097744</v>
      </c>
      <c r="G21" s="120">
        <v>12.097744</v>
      </c>
      <c r="H21" s="120">
        <v>12.097744</v>
      </c>
      <c r="I21" s="218"/>
      <c r="J21" s="218"/>
      <c r="K21" s="218"/>
    </row>
    <row r="22" spans="1:11" ht="12.75" outlineLevel="3" x14ac:dyDescent="0.2">
      <c r="A22" s="142" t="s">
        <v>229</v>
      </c>
      <c r="B22" s="120">
        <v>102.290142528</v>
      </c>
      <c r="C22" s="120">
        <v>102.159938872</v>
      </c>
      <c r="D22" s="120">
        <v>105.85247411899999</v>
      </c>
      <c r="E22" s="120">
        <v>110.1011918512</v>
      </c>
      <c r="F22" s="120">
        <v>112.050923</v>
      </c>
      <c r="G22" s="120">
        <v>113.2923915296</v>
      </c>
      <c r="H22" s="120">
        <v>91.759462257400003</v>
      </c>
      <c r="I22" s="218"/>
      <c r="J22" s="218"/>
      <c r="K22" s="218"/>
    </row>
    <row r="23" spans="1:11" ht="12.75" outlineLevel="3" x14ac:dyDescent="0.2">
      <c r="A23" s="142" t="s">
        <v>230</v>
      </c>
      <c r="B23" s="120">
        <v>12.097744</v>
      </c>
      <c r="C23" s="120">
        <v>12.097744</v>
      </c>
      <c r="D23" s="120">
        <v>12.097744</v>
      </c>
      <c r="E23" s="120">
        <v>12.097744</v>
      </c>
      <c r="F23" s="120">
        <v>12.097744</v>
      </c>
      <c r="G23" s="120">
        <v>12.097744</v>
      </c>
      <c r="H23" s="120">
        <v>12.097744</v>
      </c>
      <c r="I23" s="218"/>
      <c r="J23" s="218"/>
      <c r="K23" s="218"/>
    </row>
    <row r="24" spans="1:11" ht="12.75" outlineLevel="3" x14ac:dyDescent="0.2">
      <c r="A24" s="142" t="s">
        <v>231</v>
      </c>
      <c r="B24" s="120">
        <v>12.097744</v>
      </c>
      <c r="C24" s="120">
        <v>12.097744</v>
      </c>
      <c r="D24" s="120">
        <v>12.097744</v>
      </c>
      <c r="E24" s="120">
        <v>12.097744</v>
      </c>
      <c r="F24" s="120">
        <v>12.097744</v>
      </c>
      <c r="G24" s="120">
        <v>12.097744</v>
      </c>
      <c r="H24" s="120">
        <v>12.097744</v>
      </c>
      <c r="I24" s="218"/>
      <c r="J24" s="218"/>
      <c r="K24" s="218"/>
    </row>
    <row r="25" spans="1:11" ht="12.75" outlineLevel="3" x14ac:dyDescent="0.2">
      <c r="A25" s="142" t="s">
        <v>232</v>
      </c>
      <c r="B25" s="120">
        <v>12.097744</v>
      </c>
      <c r="C25" s="120">
        <v>12.097744</v>
      </c>
      <c r="D25" s="120">
        <v>12.097744</v>
      </c>
      <c r="E25" s="120">
        <v>12.097744</v>
      </c>
      <c r="F25" s="120">
        <v>12.097744</v>
      </c>
      <c r="G25" s="120">
        <v>12.097744</v>
      </c>
      <c r="H25" s="120">
        <v>12.097744</v>
      </c>
      <c r="I25" s="218"/>
      <c r="J25" s="218"/>
      <c r="K25" s="218"/>
    </row>
    <row r="26" spans="1:11" ht="12.75" outlineLevel="3" x14ac:dyDescent="0.2">
      <c r="A26" s="142" t="s">
        <v>233</v>
      </c>
      <c r="B26" s="120">
        <v>12.097744</v>
      </c>
      <c r="C26" s="120">
        <v>12.097744</v>
      </c>
      <c r="D26" s="120">
        <v>12.097744</v>
      </c>
      <c r="E26" s="120">
        <v>12.097744</v>
      </c>
      <c r="F26" s="120">
        <v>12.097744</v>
      </c>
      <c r="G26" s="120">
        <v>12.097744</v>
      </c>
      <c r="H26" s="120">
        <v>12.097744</v>
      </c>
      <c r="I26" s="218"/>
      <c r="J26" s="218"/>
      <c r="K26" s="218"/>
    </row>
    <row r="27" spans="1:11" ht="12.75" outlineLevel="3" x14ac:dyDescent="0.2">
      <c r="A27" s="142" t="s">
        <v>234</v>
      </c>
      <c r="B27" s="120">
        <v>12.097744</v>
      </c>
      <c r="C27" s="120">
        <v>12.097744</v>
      </c>
      <c r="D27" s="120">
        <v>12.097744</v>
      </c>
      <c r="E27" s="120">
        <v>12.097744</v>
      </c>
      <c r="F27" s="120">
        <v>12.097744</v>
      </c>
      <c r="G27" s="120">
        <v>12.097744</v>
      </c>
      <c r="H27" s="120">
        <v>12.097744</v>
      </c>
      <c r="I27" s="218"/>
      <c r="J27" s="218"/>
      <c r="K27" s="218"/>
    </row>
    <row r="28" spans="1:11" ht="12.75" outlineLevel="3" x14ac:dyDescent="0.2">
      <c r="A28" s="142" t="s">
        <v>235</v>
      </c>
      <c r="B28" s="120">
        <v>12.097744</v>
      </c>
      <c r="C28" s="120">
        <v>12.097744</v>
      </c>
      <c r="D28" s="120">
        <v>12.097744</v>
      </c>
      <c r="E28" s="120">
        <v>12.097744</v>
      </c>
      <c r="F28" s="120">
        <v>12.097744</v>
      </c>
      <c r="G28" s="120">
        <v>12.097744</v>
      </c>
      <c r="H28" s="120">
        <v>12.097744</v>
      </c>
      <c r="I28" s="218"/>
      <c r="J28" s="218"/>
      <c r="K28" s="218"/>
    </row>
    <row r="29" spans="1:11" ht="12.75" outlineLevel="3" x14ac:dyDescent="0.2">
      <c r="A29" s="142" t="s">
        <v>236</v>
      </c>
      <c r="B29" s="120">
        <v>12.097744</v>
      </c>
      <c r="C29" s="120">
        <v>12.097744</v>
      </c>
      <c r="D29" s="120">
        <v>12.097744</v>
      </c>
      <c r="E29" s="120">
        <v>12.097744</v>
      </c>
      <c r="F29" s="120">
        <v>12.097744</v>
      </c>
      <c r="G29" s="120">
        <v>12.097744</v>
      </c>
      <c r="H29" s="120">
        <v>12.097744</v>
      </c>
      <c r="I29" s="218"/>
      <c r="J29" s="218"/>
      <c r="K29" s="218"/>
    </row>
    <row r="30" spans="1:11" ht="12.75" outlineLevel="3" x14ac:dyDescent="0.2">
      <c r="A30" s="142" t="s">
        <v>237</v>
      </c>
      <c r="B30" s="120">
        <v>12.097744</v>
      </c>
      <c r="C30" s="120">
        <v>12.097744</v>
      </c>
      <c r="D30" s="120">
        <v>12.097744</v>
      </c>
      <c r="E30" s="120">
        <v>12.097744</v>
      </c>
      <c r="F30" s="120">
        <v>12.097744</v>
      </c>
      <c r="G30" s="120">
        <v>12.097744</v>
      </c>
      <c r="H30" s="120">
        <v>12.097744</v>
      </c>
      <c r="I30" s="218"/>
      <c r="J30" s="218"/>
      <c r="K30" s="218"/>
    </row>
    <row r="31" spans="1:11" ht="12.75" outlineLevel="3" x14ac:dyDescent="0.2">
      <c r="A31" s="142" t="s">
        <v>238</v>
      </c>
      <c r="B31" s="120">
        <v>12.097744</v>
      </c>
      <c r="C31" s="120">
        <v>12.097744</v>
      </c>
      <c r="D31" s="120">
        <v>12.097744</v>
      </c>
      <c r="E31" s="120">
        <v>12.097744</v>
      </c>
      <c r="F31" s="120">
        <v>12.097744</v>
      </c>
      <c r="G31" s="120">
        <v>12.097744</v>
      </c>
      <c r="H31" s="120">
        <v>12.097744</v>
      </c>
      <c r="I31" s="218"/>
      <c r="J31" s="218"/>
      <c r="K31" s="218"/>
    </row>
    <row r="32" spans="1:11" ht="12.75" outlineLevel="3" x14ac:dyDescent="0.2">
      <c r="A32" s="142" t="s">
        <v>239</v>
      </c>
      <c r="B32" s="120">
        <v>12.097744</v>
      </c>
      <c r="C32" s="120">
        <v>12.097744</v>
      </c>
      <c r="D32" s="120">
        <v>12.097744</v>
      </c>
      <c r="E32" s="120">
        <v>12.097744</v>
      </c>
      <c r="F32" s="120">
        <v>12.097744</v>
      </c>
      <c r="G32" s="120">
        <v>12.097744</v>
      </c>
      <c r="H32" s="120">
        <v>12.097744</v>
      </c>
      <c r="I32" s="218"/>
      <c r="J32" s="218"/>
      <c r="K32" s="218"/>
    </row>
    <row r="33" spans="1:11" ht="12.75" outlineLevel="3" x14ac:dyDescent="0.2">
      <c r="A33" s="142" t="s">
        <v>240</v>
      </c>
      <c r="B33" s="120">
        <v>33.438972800999998</v>
      </c>
      <c r="C33" s="120">
        <v>35.863771186500003</v>
      </c>
      <c r="D33" s="120">
        <v>35.778312568499999</v>
      </c>
      <c r="E33" s="120">
        <v>0</v>
      </c>
      <c r="F33" s="120">
        <v>0</v>
      </c>
      <c r="G33" s="120">
        <v>0</v>
      </c>
      <c r="H33" s="120">
        <v>0</v>
      </c>
      <c r="I33" s="218"/>
      <c r="J33" s="218"/>
      <c r="K33" s="218"/>
    </row>
    <row r="34" spans="1:11" ht="12.75" outlineLevel="3" x14ac:dyDescent="0.2">
      <c r="A34" s="142" t="s">
        <v>241</v>
      </c>
      <c r="B34" s="120">
        <v>61.000111877599998</v>
      </c>
      <c r="C34" s="120">
        <v>59.9871630524</v>
      </c>
      <c r="D34" s="120">
        <v>59.836695335599998</v>
      </c>
      <c r="E34" s="120">
        <v>67.025562571199998</v>
      </c>
      <c r="F34" s="120">
        <v>76.679215999999997</v>
      </c>
      <c r="G34" s="120">
        <v>81.978610022400005</v>
      </c>
      <c r="H34" s="120">
        <v>81.793044622799997</v>
      </c>
      <c r="I34" s="218"/>
      <c r="J34" s="218"/>
      <c r="K34" s="218"/>
    </row>
    <row r="35" spans="1:11" ht="12.75" outlineLevel="3" x14ac:dyDescent="0.2">
      <c r="A35" s="142" t="s">
        <v>242</v>
      </c>
      <c r="B35" s="120">
        <v>12.097751000000001</v>
      </c>
      <c r="C35" s="120">
        <v>12.097751000000001</v>
      </c>
      <c r="D35" s="120">
        <v>12.097751000000001</v>
      </c>
      <c r="E35" s="120">
        <v>12.097751000000001</v>
      </c>
      <c r="F35" s="120">
        <v>12.097751000000001</v>
      </c>
      <c r="G35" s="120">
        <v>12.097751000000001</v>
      </c>
      <c r="H35" s="120">
        <v>12.097751000000001</v>
      </c>
      <c r="I35" s="218"/>
      <c r="J35" s="218"/>
      <c r="K35" s="218"/>
    </row>
    <row r="36" spans="1:11" ht="12.75" outlineLevel="3" x14ac:dyDescent="0.2">
      <c r="A36" s="142" t="s">
        <v>243</v>
      </c>
      <c r="B36" s="120">
        <v>18.918331999999999</v>
      </c>
      <c r="C36" s="120">
        <v>27.586945</v>
      </c>
      <c r="D36" s="120">
        <v>32.817979000000001</v>
      </c>
      <c r="E36" s="120">
        <v>33.856732999999998</v>
      </c>
      <c r="F36" s="120">
        <v>34.748173000000001</v>
      </c>
      <c r="G36" s="120">
        <v>36.419291999999999</v>
      </c>
      <c r="H36" s="120">
        <v>41.251356999999999</v>
      </c>
      <c r="I36" s="218"/>
      <c r="J36" s="218"/>
      <c r="K36" s="218"/>
    </row>
    <row r="37" spans="1:11" ht="12.75" outlineLevel="3" x14ac:dyDescent="0.2">
      <c r="A37" s="142" t="s">
        <v>244</v>
      </c>
      <c r="B37" s="120">
        <v>57.979410999999999</v>
      </c>
      <c r="C37" s="120">
        <v>57.979410999999999</v>
      </c>
      <c r="D37" s="120">
        <v>58.979410999999999</v>
      </c>
      <c r="E37" s="120">
        <v>66.027708000000004</v>
      </c>
      <c r="F37" s="120">
        <v>67.006320000000002</v>
      </c>
      <c r="G37" s="120">
        <v>69.661565999999993</v>
      </c>
      <c r="H37" s="120">
        <v>54.952418999999999</v>
      </c>
      <c r="I37" s="218"/>
      <c r="J37" s="218"/>
      <c r="K37" s="218"/>
    </row>
    <row r="38" spans="1:11" ht="12.75" outlineLevel="3" x14ac:dyDescent="0.2">
      <c r="A38" s="142" t="s">
        <v>245</v>
      </c>
      <c r="B38" s="120">
        <v>11.184692</v>
      </c>
      <c r="C38" s="120">
        <v>11.684692</v>
      </c>
      <c r="D38" s="120">
        <v>11.684692</v>
      </c>
      <c r="E38" s="120">
        <v>11.684692</v>
      </c>
      <c r="F38" s="120">
        <v>0</v>
      </c>
      <c r="G38" s="120">
        <v>0</v>
      </c>
      <c r="H38" s="120">
        <v>0</v>
      </c>
      <c r="I38" s="218"/>
      <c r="J38" s="218"/>
      <c r="K38" s="218"/>
    </row>
    <row r="39" spans="1:11" ht="12.75" outlineLevel="3" x14ac:dyDescent="0.2">
      <c r="A39" s="142" t="s">
        <v>246</v>
      </c>
      <c r="B39" s="120">
        <v>46.880406999999998</v>
      </c>
      <c r="C39" s="120">
        <v>46.880406999999998</v>
      </c>
      <c r="D39" s="120">
        <v>44.380406999999998</v>
      </c>
      <c r="E39" s="120">
        <v>44.380406999999998</v>
      </c>
      <c r="F39" s="120">
        <v>43.280406999999997</v>
      </c>
      <c r="G39" s="120">
        <v>41.080407000000001</v>
      </c>
      <c r="H39" s="120">
        <v>41.080407000000001</v>
      </c>
      <c r="I39" s="218"/>
      <c r="J39" s="218"/>
      <c r="K39" s="218"/>
    </row>
    <row r="40" spans="1:11" ht="12.75" outlineLevel="3" x14ac:dyDescent="0.2">
      <c r="A40" s="142" t="s">
        <v>247</v>
      </c>
      <c r="B40" s="120">
        <v>17.245816000000001</v>
      </c>
      <c r="C40" s="120">
        <v>18.528527</v>
      </c>
      <c r="D40" s="120">
        <v>19.596851999999998</v>
      </c>
      <c r="E40" s="120">
        <v>19.855167000000002</v>
      </c>
      <c r="F40" s="120">
        <v>20.020886000000001</v>
      </c>
      <c r="G40" s="120">
        <v>20.020886000000001</v>
      </c>
      <c r="H40" s="120">
        <v>20.389377</v>
      </c>
      <c r="I40" s="218"/>
      <c r="J40" s="218"/>
      <c r="K40" s="218"/>
    </row>
    <row r="41" spans="1:11" ht="12.75" outlineLevel="3" x14ac:dyDescent="0.2">
      <c r="A41" s="142" t="s">
        <v>248</v>
      </c>
      <c r="B41" s="120">
        <v>17.5</v>
      </c>
      <c r="C41" s="120">
        <v>17.5</v>
      </c>
      <c r="D41" s="120">
        <v>17.5</v>
      </c>
      <c r="E41" s="120">
        <v>17.5</v>
      </c>
      <c r="F41" s="120">
        <v>17.5</v>
      </c>
      <c r="G41" s="120">
        <v>17.5</v>
      </c>
      <c r="H41" s="120">
        <v>17.5</v>
      </c>
      <c r="I41" s="218"/>
      <c r="J41" s="218"/>
      <c r="K41" s="218"/>
    </row>
    <row r="42" spans="1:11" ht="12.75" outlineLevel="3" x14ac:dyDescent="0.2">
      <c r="A42" s="142" t="s">
        <v>249</v>
      </c>
      <c r="B42" s="120">
        <v>31.776369563999999</v>
      </c>
      <c r="C42" s="120">
        <v>29.465316999999999</v>
      </c>
      <c r="D42" s="120">
        <v>18.903752999999998</v>
      </c>
      <c r="E42" s="120">
        <v>18.903752999999998</v>
      </c>
      <c r="F42" s="120">
        <v>7.2977179999999997</v>
      </c>
      <c r="G42" s="120">
        <v>7.2977179999999997</v>
      </c>
      <c r="H42" s="120">
        <v>7.2977179999999997</v>
      </c>
      <c r="I42" s="218"/>
      <c r="J42" s="218"/>
      <c r="K42" s="218"/>
    </row>
    <row r="43" spans="1:11" ht="12.75" outlineLevel="3" x14ac:dyDescent="0.2">
      <c r="A43" s="142" t="s">
        <v>250</v>
      </c>
      <c r="B43" s="120">
        <v>18</v>
      </c>
      <c r="C43" s="120">
        <v>18</v>
      </c>
      <c r="D43" s="120">
        <v>18</v>
      </c>
      <c r="E43" s="120">
        <v>18</v>
      </c>
      <c r="F43" s="120">
        <v>18</v>
      </c>
      <c r="G43" s="120">
        <v>18</v>
      </c>
      <c r="H43" s="120">
        <v>18</v>
      </c>
      <c r="I43" s="218"/>
      <c r="J43" s="218"/>
      <c r="K43" s="218"/>
    </row>
    <row r="44" spans="1:11" ht="12.75" outlineLevel="2" x14ac:dyDescent="0.2">
      <c r="A44" s="250" t="s">
        <v>251</v>
      </c>
      <c r="B44" s="196">
        <f t="shared" ref="B44:G44" si="4">SUM(B$45:B$45)</f>
        <v>1.9837878377</v>
      </c>
      <c r="C44" s="196">
        <f t="shared" si="4"/>
        <v>1.9837878377</v>
      </c>
      <c r="D44" s="196">
        <f t="shared" si="4"/>
        <v>1.9837878377</v>
      </c>
      <c r="E44" s="196">
        <f t="shared" si="4"/>
        <v>1.95072470708</v>
      </c>
      <c r="F44" s="196">
        <f t="shared" si="4"/>
        <v>1.95072470708</v>
      </c>
      <c r="G44" s="196">
        <f t="shared" si="4"/>
        <v>1.95072470708</v>
      </c>
      <c r="H44" s="196">
        <v>1.91766157646</v>
      </c>
      <c r="I44" s="218"/>
      <c r="J44" s="218"/>
      <c r="K44" s="218"/>
    </row>
    <row r="45" spans="1:11" ht="12.75" outlineLevel="3" x14ac:dyDescent="0.2">
      <c r="A45" s="142" t="s">
        <v>252</v>
      </c>
      <c r="B45" s="120">
        <v>1.9837878377</v>
      </c>
      <c r="C45" s="120">
        <v>1.9837878377</v>
      </c>
      <c r="D45" s="120">
        <v>1.9837878377</v>
      </c>
      <c r="E45" s="120">
        <v>1.95072470708</v>
      </c>
      <c r="F45" s="120">
        <v>1.95072470708</v>
      </c>
      <c r="G45" s="120">
        <v>1.95072470708</v>
      </c>
      <c r="H45" s="120">
        <v>1.91766157646</v>
      </c>
      <c r="I45" s="218"/>
      <c r="J45" s="218"/>
      <c r="K45" s="218"/>
    </row>
    <row r="46" spans="1:11" ht="15" outlineLevel="1" x14ac:dyDescent="0.25">
      <c r="A46" s="198" t="s">
        <v>253</v>
      </c>
      <c r="B46" s="83">
        <f t="shared" ref="B46:H46" si="5">B$47+B$55+B$62+B$67+B$76</f>
        <v>1258.5216249367199</v>
      </c>
      <c r="C46" s="83">
        <f t="shared" si="5"/>
        <v>1249.2081090971703</v>
      </c>
      <c r="D46" s="83">
        <f t="shared" si="5"/>
        <v>1238.0058599149399</v>
      </c>
      <c r="E46" s="83">
        <f t="shared" si="5"/>
        <v>1211.01267999423</v>
      </c>
      <c r="F46" s="83">
        <f t="shared" si="5"/>
        <v>1251.9487903190002</v>
      </c>
      <c r="G46" s="83">
        <f t="shared" si="5"/>
        <v>1242.7290515308298</v>
      </c>
      <c r="H46" s="83">
        <f t="shared" si="5"/>
        <v>1223.66589285135</v>
      </c>
      <c r="I46" s="218"/>
      <c r="J46" s="218"/>
      <c r="K46" s="218"/>
    </row>
    <row r="47" spans="1:11" ht="12.75" outlineLevel="2" x14ac:dyDescent="0.2">
      <c r="A47" s="250" t="s">
        <v>254</v>
      </c>
      <c r="B47" s="196">
        <f t="shared" ref="B47:G47" si="6">SUM(B$48:B$54)</f>
        <v>443.31220499020998</v>
      </c>
      <c r="C47" s="196">
        <f t="shared" si="6"/>
        <v>438.66517701742998</v>
      </c>
      <c r="D47" s="196">
        <f t="shared" si="6"/>
        <v>435.00011617186999</v>
      </c>
      <c r="E47" s="196">
        <f t="shared" si="6"/>
        <v>426.09460615149999</v>
      </c>
      <c r="F47" s="196">
        <f t="shared" si="6"/>
        <v>430.13262806638005</v>
      </c>
      <c r="G47" s="196">
        <f t="shared" si="6"/>
        <v>428.04947603646997</v>
      </c>
      <c r="H47" s="196">
        <v>422.18549273073</v>
      </c>
      <c r="I47" s="218"/>
      <c r="J47" s="218"/>
      <c r="K47" s="218"/>
    </row>
    <row r="48" spans="1:11" ht="12.75" outlineLevel="3" x14ac:dyDescent="0.2">
      <c r="A48" s="142" t="s">
        <v>98</v>
      </c>
      <c r="B48" s="120">
        <v>0</v>
      </c>
      <c r="C48" s="120">
        <v>0</v>
      </c>
      <c r="D48" s="120">
        <v>0</v>
      </c>
      <c r="E48" s="120">
        <v>3.2723299999999997E-2</v>
      </c>
      <c r="F48" s="120">
        <v>3.3642699999999998E-2</v>
      </c>
      <c r="G48" s="120">
        <v>3.3389599999999998E-2</v>
      </c>
      <c r="H48" s="120">
        <v>3.2301799999999999E-2</v>
      </c>
      <c r="I48" s="218"/>
      <c r="J48" s="218"/>
      <c r="K48" s="218"/>
    </row>
    <row r="49" spans="1:11" ht="12.75" outlineLevel="3" x14ac:dyDescent="0.2">
      <c r="A49" s="142" t="s">
        <v>255</v>
      </c>
      <c r="B49" s="120">
        <v>132.357876</v>
      </c>
      <c r="C49" s="120">
        <v>129.934335</v>
      </c>
      <c r="D49" s="120">
        <v>130.095879</v>
      </c>
      <c r="E49" s="120">
        <v>124.67577300000001</v>
      </c>
      <c r="F49" s="120">
        <v>128.178687</v>
      </c>
      <c r="G49" s="120">
        <v>127.214376</v>
      </c>
      <c r="H49" s="120">
        <v>123.069858</v>
      </c>
      <c r="I49" s="218"/>
      <c r="J49" s="218"/>
      <c r="K49" s="218"/>
    </row>
    <row r="50" spans="1:11" ht="12.75" outlineLevel="3" x14ac:dyDescent="0.2">
      <c r="A50" s="142" t="s">
        <v>256</v>
      </c>
      <c r="B50" s="120">
        <v>13.69347224048</v>
      </c>
      <c r="C50" s="120">
        <v>13.587382873299999</v>
      </c>
      <c r="D50" s="120">
        <v>13.301810700620001</v>
      </c>
      <c r="E50" s="120">
        <v>12.74522157775</v>
      </c>
      <c r="F50" s="120">
        <v>12.89298447408</v>
      </c>
      <c r="G50" s="120">
        <v>11.766454413869999</v>
      </c>
      <c r="H50" s="120">
        <v>11.44732331769</v>
      </c>
      <c r="I50" s="218"/>
      <c r="J50" s="218"/>
      <c r="K50" s="218"/>
    </row>
    <row r="51" spans="1:11" ht="12.75" outlineLevel="3" x14ac:dyDescent="0.2">
      <c r="A51" s="142" t="s">
        <v>257</v>
      </c>
      <c r="B51" s="120">
        <v>26.985065628059999</v>
      </c>
      <c r="C51" s="120">
        <v>26.490955153390001</v>
      </c>
      <c r="D51" s="120">
        <v>26.204555370990001</v>
      </c>
      <c r="E51" s="120">
        <v>25.11281081393</v>
      </c>
      <c r="F51" s="120">
        <v>25.779135259589999</v>
      </c>
      <c r="G51" s="120">
        <v>25.77051996937</v>
      </c>
      <c r="H51" s="120">
        <v>24.919405671020002</v>
      </c>
      <c r="I51" s="218"/>
      <c r="J51" s="218"/>
      <c r="K51" s="218"/>
    </row>
    <row r="52" spans="1:11" ht="12.75" outlineLevel="3" x14ac:dyDescent="0.2">
      <c r="A52" s="142" t="s">
        <v>258</v>
      </c>
      <c r="B52" s="120">
        <v>149.66078664104</v>
      </c>
      <c r="C52" s="120">
        <v>148.34187379763</v>
      </c>
      <c r="D52" s="120">
        <v>146.31791818799999</v>
      </c>
      <c r="E52" s="120">
        <v>146.41058191151001</v>
      </c>
      <c r="F52" s="120">
        <v>145.15372712640001</v>
      </c>
      <c r="G52" s="120">
        <v>145.46789851026</v>
      </c>
      <c r="H52" s="120">
        <v>153.93237390601999</v>
      </c>
      <c r="I52" s="218"/>
      <c r="J52" s="218"/>
      <c r="K52" s="218"/>
    </row>
    <row r="53" spans="1:11" ht="12.75" outlineLevel="3" x14ac:dyDescent="0.2">
      <c r="A53" s="142" t="s">
        <v>259</v>
      </c>
      <c r="B53" s="120">
        <v>119.56959310429001</v>
      </c>
      <c r="C53" s="120">
        <v>119.26823955303</v>
      </c>
      <c r="D53" s="120">
        <v>118.0309796753</v>
      </c>
      <c r="E53" s="120">
        <v>116.03473517991</v>
      </c>
      <c r="F53" s="120">
        <v>117.00230220052001</v>
      </c>
      <c r="G53" s="120">
        <v>116.65077248287</v>
      </c>
      <c r="H53" s="120">
        <v>107.63441005772999</v>
      </c>
      <c r="I53" s="218"/>
      <c r="J53" s="218"/>
      <c r="K53" s="218"/>
    </row>
    <row r="54" spans="1:11" ht="12.75" outlineLevel="3" x14ac:dyDescent="0.2">
      <c r="A54" s="142" t="s">
        <v>260</v>
      </c>
      <c r="B54" s="120">
        <v>1.0454113763399999</v>
      </c>
      <c r="C54" s="120">
        <v>1.04239064008</v>
      </c>
      <c r="D54" s="120">
        <v>1.04897323696</v>
      </c>
      <c r="E54" s="120">
        <v>1.0827603684</v>
      </c>
      <c r="F54" s="120">
        <v>1.09214930579</v>
      </c>
      <c r="G54" s="120">
        <v>1.1460650601</v>
      </c>
      <c r="H54" s="120">
        <v>1.14981997827</v>
      </c>
      <c r="I54" s="218"/>
      <c r="J54" s="218"/>
      <c r="K54" s="218"/>
    </row>
    <row r="55" spans="1:11" ht="12.75" outlineLevel="2" x14ac:dyDescent="0.2">
      <c r="A55" s="250" t="s">
        <v>261</v>
      </c>
      <c r="B55" s="196">
        <f t="shared" ref="B55:G55" si="7">SUM(B$56:B$61)</f>
        <v>43.896592746549999</v>
      </c>
      <c r="C55" s="196">
        <f t="shared" si="7"/>
        <v>43.437562625929999</v>
      </c>
      <c r="D55" s="196">
        <f t="shared" si="7"/>
        <v>42.879012213739998</v>
      </c>
      <c r="E55" s="196">
        <f t="shared" si="7"/>
        <v>41.655972186509999</v>
      </c>
      <c r="F55" s="196">
        <f t="shared" si="7"/>
        <v>42.09172205854</v>
      </c>
      <c r="G55" s="196">
        <f t="shared" si="7"/>
        <v>41.6027143767</v>
      </c>
      <c r="H55" s="196">
        <v>40.757109431289997</v>
      </c>
      <c r="I55" s="218"/>
      <c r="J55" s="218"/>
      <c r="K55" s="218"/>
    </row>
    <row r="56" spans="1:11" ht="12.75" outlineLevel="3" x14ac:dyDescent="0.2">
      <c r="A56" s="142" t="s">
        <v>262</v>
      </c>
      <c r="B56" s="120">
        <v>8.9906458514699992</v>
      </c>
      <c r="C56" s="120">
        <v>8.8610872690099995</v>
      </c>
      <c r="D56" s="120">
        <v>8.87210402977</v>
      </c>
      <c r="E56" s="120">
        <v>8.5024709202899995</v>
      </c>
      <c r="F56" s="120">
        <v>8.7717118120100004</v>
      </c>
      <c r="G56" s="120">
        <v>8.7258624824499993</v>
      </c>
      <c r="H56" s="120">
        <v>8.4405480064400003</v>
      </c>
      <c r="I56" s="218"/>
      <c r="J56" s="218"/>
      <c r="K56" s="218"/>
    </row>
    <row r="57" spans="1:11" ht="12.75" outlineLevel="3" x14ac:dyDescent="0.2">
      <c r="A57" s="142" t="s">
        <v>263</v>
      </c>
      <c r="B57" s="120">
        <v>0.40721180357999998</v>
      </c>
      <c r="C57" s="120">
        <v>0.40055356726000002</v>
      </c>
      <c r="D57" s="120">
        <v>0.41138264826999998</v>
      </c>
      <c r="E57" s="120">
        <v>0.39670334040999999</v>
      </c>
      <c r="F57" s="120">
        <v>0.42044739557999999</v>
      </c>
      <c r="G57" s="120">
        <v>0.41728429523999999</v>
      </c>
      <c r="H57" s="120">
        <v>0.45543619950999997</v>
      </c>
      <c r="I57" s="218"/>
      <c r="J57" s="218"/>
      <c r="K57" s="218"/>
    </row>
    <row r="58" spans="1:11" ht="12.75" outlineLevel="3" x14ac:dyDescent="0.2">
      <c r="A58" s="142" t="s">
        <v>264</v>
      </c>
      <c r="B58" s="120">
        <v>17.13033209916</v>
      </c>
      <c r="C58" s="120">
        <v>17.08083367539</v>
      </c>
      <c r="D58" s="120">
        <v>16.921614755389999</v>
      </c>
      <c r="E58" s="120">
        <v>16.894411827270002</v>
      </c>
      <c r="F58" s="120">
        <v>16.812500114999999</v>
      </c>
      <c r="G58" s="120">
        <v>16.661278492339999</v>
      </c>
      <c r="H58" s="120">
        <v>16.46492060812</v>
      </c>
      <c r="I58" s="218"/>
      <c r="J58" s="218"/>
      <c r="K58" s="218"/>
    </row>
    <row r="59" spans="1:11" ht="12.75" outlineLevel="3" x14ac:dyDescent="0.2">
      <c r="A59" s="142" t="s">
        <v>265</v>
      </c>
      <c r="B59" s="120">
        <v>5.364996859E-2</v>
      </c>
      <c r="C59" s="120">
        <v>5.349494598E-2</v>
      </c>
      <c r="D59" s="120">
        <v>5.2996293069999999E-2</v>
      </c>
      <c r="E59" s="120">
        <v>5.2911097040000001E-2</v>
      </c>
      <c r="F59" s="120">
        <v>5.2654560240000002E-2</v>
      </c>
      <c r="G59" s="120">
        <v>5.218095381E-2</v>
      </c>
      <c r="H59" s="120">
        <v>5.1565986500000001E-2</v>
      </c>
      <c r="I59" s="218"/>
      <c r="J59" s="218"/>
      <c r="K59" s="218"/>
    </row>
    <row r="60" spans="1:11" ht="12.75" outlineLevel="3" x14ac:dyDescent="0.2">
      <c r="A60" s="142" t="s">
        <v>266</v>
      </c>
      <c r="B60" s="120">
        <v>0.78617442469999999</v>
      </c>
      <c r="C60" s="120">
        <v>0.77177916535000002</v>
      </c>
      <c r="D60" s="120">
        <v>0.77273869843999998</v>
      </c>
      <c r="E60" s="120">
        <v>0.70440345020999995</v>
      </c>
      <c r="F60" s="120">
        <v>0.82042733751999997</v>
      </c>
      <c r="G60" s="120">
        <v>0.81425511711999998</v>
      </c>
      <c r="H60" s="120">
        <v>0.75386081224000001</v>
      </c>
      <c r="I60" s="218"/>
      <c r="J60" s="218"/>
      <c r="K60" s="218"/>
    </row>
    <row r="61" spans="1:11" ht="12.75" outlineLevel="3" x14ac:dyDescent="0.2">
      <c r="A61" s="142" t="s">
        <v>267</v>
      </c>
      <c r="B61" s="120">
        <v>16.52857859905</v>
      </c>
      <c r="C61" s="120">
        <v>16.269814002939999</v>
      </c>
      <c r="D61" s="120">
        <v>15.848175788800001</v>
      </c>
      <c r="E61" s="120">
        <v>15.105071551289999</v>
      </c>
      <c r="F61" s="120">
        <v>15.21398083819</v>
      </c>
      <c r="G61" s="120">
        <v>14.93185303574</v>
      </c>
      <c r="H61" s="120">
        <v>14.590777818479999</v>
      </c>
      <c r="I61" s="218"/>
      <c r="J61" s="218"/>
      <c r="K61" s="218"/>
    </row>
    <row r="62" spans="1:11" ht="12.75" outlineLevel="2" x14ac:dyDescent="0.2">
      <c r="A62" s="250" t="s">
        <v>268</v>
      </c>
      <c r="B62" s="196">
        <f t="shared" ref="B62:G62" si="8">SUM(B$63:B$66)</f>
        <v>61.086282690360008</v>
      </c>
      <c r="C62" s="196">
        <f t="shared" si="8"/>
        <v>60.11794362341</v>
      </c>
      <c r="D62" s="196">
        <f t="shared" si="8"/>
        <v>58.971309639730002</v>
      </c>
      <c r="E62" s="196">
        <f t="shared" si="8"/>
        <v>47.066724977020002</v>
      </c>
      <c r="F62" s="196">
        <f t="shared" si="8"/>
        <v>49.151442678080002</v>
      </c>
      <c r="G62" s="196">
        <f t="shared" si="8"/>
        <v>48.67056936326</v>
      </c>
      <c r="H62" s="196">
        <v>47.025323304529998</v>
      </c>
      <c r="I62" s="218"/>
      <c r="J62" s="218"/>
      <c r="K62" s="218"/>
    </row>
    <row r="63" spans="1:11" ht="12.75" outlineLevel="3" x14ac:dyDescent="0.2">
      <c r="A63" s="142" t="s">
        <v>60</v>
      </c>
      <c r="B63" s="120">
        <v>17.369800000000001</v>
      </c>
      <c r="C63" s="120">
        <v>17.051749999999998</v>
      </c>
      <c r="D63" s="120">
        <v>17.072949999999999</v>
      </c>
      <c r="E63" s="120">
        <v>16.361650000000001</v>
      </c>
      <c r="F63" s="120">
        <v>16.821349999999999</v>
      </c>
      <c r="G63" s="120">
        <v>16.694800000000001</v>
      </c>
      <c r="H63" s="120">
        <v>16.1509</v>
      </c>
      <c r="I63" s="218"/>
      <c r="J63" s="218"/>
      <c r="K63" s="218"/>
    </row>
    <row r="64" spans="1:11" ht="12.75" outlineLevel="3" x14ac:dyDescent="0.2">
      <c r="A64" s="142" t="s">
        <v>179</v>
      </c>
      <c r="B64" s="120">
        <v>1.77620796E-3</v>
      </c>
      <c r="C64" s="120">
        <v>1.74368467E-3</v>
      </c>
      <c r="D64" s="120">
        <v>1.74585255E-3</v>
      </c>
      <c r="E64" s="120">
        <v>1.6731161499999999E-3</v>
      </c>
      <c r="F64" s="120">
        <v>1.7201243399999999E-3</v>
      </c>
      <c r="G64" s="120">
        <v>1.7071835399999999E-3</v>
      </c>
      <c r="H64" s="120">
        <v>1.6515651899999999E-3</v>
      </c>
      <c r="I64" s="218"/>
      <c r="J64" s="218"/>
      <c r="K64" s="218"/>
    </row>
    <row r="65" spans="1:11" ht="12.75" outlineLevel="3" x14ac:dyDescent="0.2">
      <c r="A65" s="142" t="s">
        <v>164</v>
      </c>
      <c r="B65" s="120">
        <v>6.5858728443199999</v>
      </c>
      <c r="C65" s="120">
        <v>6.4652821145299999</v>
      </c>
      <c r="D65" s="120">
        <v>6.3794479480300001</v>
      </c>
      <c r="E65" s="120">
        <v>5.8853271882599998</v>
      </c>
      <c r="F65" s="120">
        <v>6.8130045808200004</v>
      </c>
      <c r="G65" s="120">
        <v>6.6506508462399996</v>
      </c>
      <c r="H65" s="120">
        <v>6.3743719917600004</v>
      </c>
      <c r="I65" s="218"/>
      <c r="J65" s="218"/>
      <c r="K65" s="218"/>
    </row>
    <row r="66" spans="1:11" ht="12.75" outlineLevel="3" x14ac:dyDescent="0.2">
      <c r="A66" s="142" t="s">
        <v>200</v>
      </c>
      <c r="B66" s="120">
        <v>37.128833638080003</v>
      </c>
      <c r="C66" s="120">
        <v>36.599167824209999</v>
      </c>
      <c r="D66" s="120">
        <v>35.517165839150003</v>
      </c>
      <c r="E66" s="120">
        <v>24.818074672609999</v>
      </c>
      <c r="F66" s="120">
        <v>25.51536797292</v>
      </c>
      <c r="G66" s="120">
        <v>25.323411333479999</v>
      </c>
      <c r="H66" s="120">
        <v>24.498399747579999</v>
      </c>
      <c r="I66" s="218"/>
      <c r="J66" s="218"/>
      <c r="K66" s="218"/>
    </row>
    <row r="67" spans="1:11" ht="12.75" outlineLevel="2" x14ac:dyDescent="0.2">
      <c r="A67" s="250" t="s">
        <v>269</v>
      </c>
      <c r="B67" s="196">
        <f t="shared" ref="B67:G67" si="9">SUM(B$68:B$75)</f>
        <v>660.21868208960007</v>
      </c>
      <c r="C67" s="196">
        <f t="shared" si="9"/>
        <v>657.10559919040008</v>
      </c>
      <c r="D67" s="196">
        <f t="shared" si="9"/>
        <v>651.79105725759996</v>
      </c>
      <c r="E67" s="196">
        <f t="shared" si="9"/>
        <v>647.66590591520003</v>
      </c>
      <c r="F67" s="196">
        <f t="shared" si="9"/>
        <v>681.63885899999991</v>
      </c>
      <c r="G67" s="196">
        <f t="shared" si="9"/>
        <v>675.6191743103999</v>
      </c>
      <c r="H67" s="196">
        <v>666.09464930879994</v>
      </c>
      <c r="I67" s="218"/>
      <c r="J67" s="218"/>
      <c r="K67" s="218"/>
    </row>
    <row r="68" spans="1:11" ht="12.75" outlineLevel="3" x14ac:dyDescent="0.2">
      <c r="A68" s="142" t="s">
        <v>270</v>
      </c>
      <c r="B68" s="120">
        <v>84.823800000000006</v>
      </c>
      <c r="C68" s="120">
        <v>84.578699999999998</v>
      </c>
      <c r="D68" s="120">
        <v>83.790300000000002</v>
      </c>
      <c r="E68" s="120">
        <v>83.655600000000007</v>
      </c>
      <c r="F68" s="120">
        <v>83.25</v>
      </c>
      <c r="G68" s="120">
        <v>82.501199999999997</v>
      </c>
      <c r="H68" s="120">
        <v>81.528899999999993</v>
      </c>
      <c r="I68" s="218"/>
      <c r="J68" s="218"/>
      <c r="K68" s="218"/>
    </row>
    <row r="69" spans="1:11" ht="12.75" outlineLevel="3" x14ac:dyDescent="0.2">
      <c r="A69" s="142" t="s">
        <v>271</v>
      </c>
      <c r="B69" s="120">
        <v>244.17311208960001</v>
      </c>
      <c r="C69" s="120">
        <v>243.46756919040001</v>
      </c>
      <c r="D69" s="120">
        <v>241.19808725760001</v>
      </c>
      <c r="E69" s="120">
        <v>240.81034091519999</v>
      </c>
      <c r="F69" s="120">
        <v>239.64278400000001</v>
      </c>
      <c r="G69" s="120">
        <v>237.48729431039999</v>
      </c>
      <c r="H69" s="120">
        <v>234.68843930880001</v>
      </c>
      <c r="I69" s="218"/>
      <c r="J69" s="218"/>
      <c r="K69" s="218"/>
    </row>
    <row r="70" spans="1:11" ht="12.75" outlineLevel="3" x14ac:dyDescent="0.2">
      <c r="A70" s="142" t="s">
        <v>272</v>
      </c>
      <c r="B70" s="120">
        <v>28.2746</v>
      </c>
      <c r="C70" s="120">
        <v>28.192900000000002</v>
      </c>
      <c r="D70" s="120">
        <v>27.930099999999999</v>
      </c>
      <c r="E70" s="120">
        <v>27.885200000000001</v>
      </c>
      <c r="F70" s="120">
        <v>27.75</v>
      </c>
      <c r="G70" s="120">
        <v>27.500399999999999</v>
      </c>
      <c r="H70" s="120">
        <v>27.176300000000001</v>
      </c>
      <c r="I70" s="218"/>
      <c r="J70" s="218"/>
      <c r="K70" s="218"/>
    </row>
    <row r="71" spans="1:11" ht="12.75" outlineLevel="3" x14ac:dyDescent="0.2">
      <c r="A71" s="142" t="s">
        <v>273</v>
      </c>
      <c r="B71" s="120">
        <v>84.823800000000006</v>
      </c>
      <c r="C71" s="120">
        <v>84.578699999999998</v>
      </c>
      <c r="D71" s="120">
        <v>83.790300000000002</v>
      </c>
      <c r="E71" s="120">
        <v>83.655600000000007</v>
      </c>
      <c r="F71" s="120">
        <v>83.25</v>
      </c>
      <c r="G71" s="120">
        <v>82.501199999999997</v>
      </c>
      <c r="H71" s="120">
        <v>81.528899999999993</v>
      </c>
      <c r="I71" s="218"/>
      <c r="J71" s="218"/>
      <c r="K71" s="218"/>
    </row>
    <row r="72" spans="1:11" ht="12.75" outlineLevel="3" x14ac:dyDescent="0.2">
      <c r="A72" s="142" t="s">
        <v>274</v>
      </c>
      <c r="B72" s="120">
        <v>66.445310000000006</v>
      </c>
      <c r="C72" s="120">
        <v>66.253315000000001</v>
      </c>
      <c r="D72" s="120">
        <v>65.635734999999997</v>
      </c>
      <c r="E72" s="120">
        <v>65.53022</v>
      </c>
      <c r="F72" s="120">
        <v>65.212500000000006</v>
      </c>
      <c r="G72" s="120">
        <v>64.62594</v>
      </c>
      <c r="H72" s="120">
        <v>63.864305000000002</v>
      </c>
      <c r="I72" s="218"/>
      <c r="J72" s="218"/>
      <c r="K72" s="218"/>
    </row>
    <row r="73" spans="1:11" ht="12.75" outlineLevel="3" x14ac:dyDescent="0.2">
      <c r="A73" s="142" t="s">
        <v>275</v>
      </c>
      <c r="B73" s="120">
        <v>34.739600000000003</v>
      </c>
      <c r="C73" s="120">
        <v>34.103499999999997</v>
      </c>
      <c r="D73" s="120">
        <v>34.145899999999997</v>
      </c>
      <c r="E73" s="120">
        <v>32.723300000000002</v>
      </c>
      <c r="F73" s="120">
        <v>33.642699999999998</v>
      </c>
      <c r="G73" s="120">
        <v>33.389600000000002</v>
      </c>
      <c r="H73" s="120">
        <v>32.3018</v>
      </c>
      <c r="I73" s="218"/>
      <c r="J73" s="218"/>
      <c r="K73" s="218"/>
    </row>
    <row r="74" spans="1:11" ht="12.75" outlineLevel="3" x14ac:dyDescent="0.2">
      <c r="A74" s="142" t="s">
        <v>276</v>
      </c>
      <c r="B74" s="120">
        <v>116.93846000000001</v>
      </c>
      <c r="C74" s="120">
        <v>115.930915</v>
      </c>
      <c r="D74" s="120">
        <v>115.300635</v>
      </c>
      <c r="E74" s="120">
        <v>113.40564500000001</v>
      </c>
      <c r="F74" s="120">
        <v>114.20337499999999</v>
      </c>
      <c r="G74" s="120">
        <v>113.23804</v>
      </c>
      <c r="H74" s="120">
        <v>111.03563</v>
      </c>
      <c r="I74" s="218"/>
      <c r="J74" s="218"/>
      <c r="K74" s="218"/>
    </row>
    <row r="75" spans="1:11" ht="12.75" outlineLevel="3" x14ac:dyDescent="0.2">
      <c r="A75" s="142" t="s">
        <v>277</v>
      </c>
      <c r="B75" s="120">
        <v>0</v>
      </c>
      <c r="C75" s="120">
        <v>0</v>
      </c>
      <c r="D75" s="120">
        <v>0</v>
      </c>
      <c r="E75" s="120">
        <v>0</v>
      </c>
      <c r="F75" s="120">
        <v>34.6875</v>
      </c>
      <c r="G75" s="120">
        <v>34.375500000000002</v>
      </c>
      <c r="H75" s="120">
        <v>33.970374999999997</v>
      </c>
      <c r="I75" s="218"/>
      <c r="J75" s="218"/>
      <c r="K75" s="218"/>
    </row>
    <row r="76" spans="1:11" ht="12.75" outlineLevel="2" x14ac:dyDescent="0.2">
      <c r="A76" s="250" t="s">
        <v>278</v>
      </c>
      <c r="B76" s="196">
        <f t="shared" ref="B76:G76" si="10">SUM(B$77:B$77)</f>
        <v>50.007862420000002</v>
      </c>
      <c r="C76" s="196">
        <f t="shared" si="10"/>
        <v>49.88182664</v>
      </c>
      <c r="D76" s="196">
        <f t="shared" si="10"/>
        <v>49.364364631999997</v>
      </c>
      <c r="E76" s="196">
        <f t="shared" si="10"/>
        <v>48.529470764000003</v>
      </c>
      <c r="F76" s="196">
        <f t="shared" si="10"/>
        <v>48.934138515999997</v>
      </c>
      <c r="G76" s="196">
        <f t="shared" si="10"/>
        <v>48.787117444000003</v>
      </c>
      <c r="H76" s="196">
        <v>47.603318076000001</v>
      </c>
      <c r="I76" s="218"/>
      <c r="J76" s="218"/>
      <c r="K76" s="218"/>
    </row>
    <row r="77" spans="1:11" ht="12.75" outlineLevel="3" x14ac:dyDescent="0.2">
      <c r="A77" s="142" t="s">
        <v>259</v>
      </c>
      <c r="B77" s="120">
        <v>50.007862420000002</v>
      </c>
      <c r="C77" s="120">
        <v>49.88182664</v>
      </c>
      <c r="D77" s="120">
        <v>49.364364631999997</v>
      </c>
      <c r="E77" s="120">
        <v>48.529470764000003</v>
      </c>
      <c r="F77" s="120">
        <v>48.934138515999997</v>
      </c>
      <c r="G77" s="120">
        <v>48.787117444000003</v>
      </c>
      <c r="H77" s="120">
        <v>47.603318076000001</v>
      </c>
      <c r="I77" s="218"/>
      <c r="J77" s="218"/>
      <c r="K77" s="218"/>
    </row>
    <row r="78" spans="1:11" ht="15" x14ac:dyDescent="0.25">
      <c r="A78" s="44" t="s">
        <v>279</v>
      </c>
      <c r="B78" s="156">
        <f t="shared" ref="B78:H78" si="11">B$79+B$100</f>
        <v>292.65022357580006</v>
      </c>
      <c r="C78" s="156">
        <f t="shared" si="11"/>
        <v>294.50558948353</v>
      </c>
      <c r="D78" s="156">
        <f t="shared" si="11"/>
        <v>289.27713366511</v>
      </c>
      <c r="E78" s="156">
        <f t="shared" si="11"/>
        <v>279.54966422101</v>
      </c>
      <c r="F78" s="156">
        <f t="shared" si="11"/>
        <v>276.24729552798999</v>
      </c>
      <c r="G78" s="156">
        <f t="shared" si="11"/>
        <v>275.58539010169</v>
      </c>
      <c r="H78" s="156">
        <f t="shared" si="11"/>
        <v>289.54290004194002</v>
      </c>
      <c r="I78" s="218"/>
      <c r="J78" s="218"/>
      <c r="K78" s="218"/>
    </row>
    <row r="79" spans="1:11" ht="15" outlineLevel="1" x14ac:dyDescent="0.25">
      <c r="A79" s="198" t="s">
        <v>280</v>
      </c>
      <c r="B79" s="83">
        <f t="shared" ref="B79:H79" si="12">B$80+B$87+B$98</f>
        <v>32.237360679409996</v>
      </c>
      <c r="C79" s="83">
        <f t="shared" si="12"/>
        <v>37.136211081439995</v>
      </c>
      <c r="D79" s="83">
        <f t="shared" si="12"/>
        <v>38.171906276949997</v>
      </c>
      <c r="E79" s="83">
        <f t="shared" si="12"/>
        <v>40.719050093739995</v>
      </c>
      <c r="F79" s="83">
        <f t="shared" si="12"/>
        <v>35.726005508119997</v>
      </c>
      <c r="G79" s="83">
        <f t="shared" si="12"/>
        <v>36.112882340509991</v>
      </c>
      <c r="H79" s="83">
        <f t="shared" si="12"/>
        <v>36.517556049289993</v>
      </c>
      <c r="I79" s="218"/>
      <c r="J79" s="218"/>
      <c r="K79" s="218"/>
    </row>
    <row r="80" spans="1:11" ht="12.75" outlineLevel="2" x14ac:dyDescent="0.2">
      <c r="A80" s="250" t="s">
        <v>281</v>
      </c>
      <c r="B80" s="196">
        <f t="shared" ref="B80:G80" si="13">SUM(B$81:B$86)</f>
        <v>24.3868166</v>
      </c>
      <c r="C80" s="196">
        <f t="shared" si="13"/>
        <v>24.3868166</v>
      </c>
      <c r="D80" s="196">
        <f t="shared" si="13"/>
        <v>24.3868166</v>
      </c>
      <c r="E80" s="196">
        <f t="shared" si="13"/>
        <v>23.440416599999999</v>
      </c>
      <c r="F80" s="196">
        <f t="shared" si="13"/>
        <v>16.928416599999998</v>
      </c>
      <c r="G80" s="196">
        <f t="shared" si="13"/>
        <v>16.928416599999998</v>
      </c>
      <c r="H80" s="196">
        <v>16.928416599999998</v>
      </c>
      <c r="I80" s="218"/>
      <c r="J80" s="218"/>
      <c r="K80" s="218"/>
    </row>
    <row r="81" spans="1:11" ht="12.75" outlineLevel="3" x14ac:dyDescent="0.2">
      <c r="A81" s="142" t="s">
        <v>282</v>
      </c>
      <c r="B81" s="120">
        <v>1.1600000000000001E-5</v>
      </c>
      <c r="C81" s="120">
        <v>1.1600000000000001E-5</v>
      </c>
      <c r="D81" s="120">
        <v>1.1600000000000001E-5</v>
      </c>
      <c r="E81" s="120">
        <v>1.1600000000000001E-5</v>
      </c>
      <c r="F81" s="120">
        <v>1.1600000000000001E-5</v>
      </c>
      <c r="G81" s="120">
        <v>1.1600000000000001E-5</v>
      </c>
      <c r="H81" s="120">
        <v>1.1600000000000001E-5</v>
      </c>
      <c r="I81" s="218"/>
      <c r="J81" s="218"/>
      <c r="K81" s="218"/>
    </row>
    <row r="82" spans="1:11" ht="12.75" outlineLevel="3" x14ac:dyDescent="0.2">
      <c r="A82" s="142" t="s">
        <v>283</v>
      </c>
      <c r="B82" s="120">
        <v>3.4750000000000001</v>
      </c>
      <c r="C82" s="120">
        <v>3.4750000000000001</v>
      </c>
      <c r="D82" s="120">
        <v>3.4750000000000001</v>
      </c>
      <c r="E82" s="120">
        <v>3.4750000000000001</v>
      </c>
      <c r="F82" s="120">
        <v>3.4750000000000001</v>
      </c>
      <c r="G82" s="120">
        <v>3.4750000000000001</v>
      </c>
      <c r="H82" s="120">
        <v>3.4750000000000001</v>
      </c>
      <c r="I82" s="218"/>
      <c r="J82" s="218"/>
      <c r="K82" s="218"/>
    </row>
    <row r="83" spans="1:11" ht="12.75" outlineLevel="3" x14ac:dyDescent="0.2">
      <c r="A83" s="142" t="s">
        <v>284</v>
      </c>
      <c r="B83" s="120">
        <v>1.6763999999999999</v>
      </c>
      <c r="C83" s="120">
        <v>1.6763999999999999</v>
      </c>
      <c r="D83" s="120">
        <v>1.6763999999999999</v>
      </c>
      <c r="E83" s="120">
        <v>0.73</v>
      </c>
      <c r="F83" s="120">
        <v>0</v>
      </c>
      <c r="G83" s="120">
        <v>0</v>
      </c>
      <c r="H83" s="120">
        <v>0</v>
      </c>
      <c r="I83" s="218"/>
      <c r="J83" s="218"/>
      <c r="K83" s="218"/>
    </row>
    <row r="84" spans="1:11" ht="12.75" outlineLevel="3" x14ac:dyDescent="0.2">
      <c r="A84" s="142" t="s">
        <v>285</v>
      </c>
      <c r="B84" s="120">
        <v>14.363</v>
      </c>
      <c r="C84" s="120">
        <v>14.363</v>
      </c>
      <c r="D84" s="120">
        <v>14.363</v>
      </c>
      <c r="E84" s="120">
        <v>14.363</v>
      </c>
      <c r="F84" s="120">
        <v>8.5809999999999995</v>
      </c>
      <c r="G84" s="120">
        <v>8.5809999999999995</v>
      </c>
      <c r="H84" s="120">
        <v>8.5809999999999995</v>
      </c>
      <c r="I84" s="218"/>
      <c r="J84" s="218"/>
      <c r="K84" s="218"/>
    </row>
    <row r="85" spans="1:11" ht="12.75" outlineLevel="3" x14ac:dyDescent="0.2">
      <c r="A85" s="142" t="s">
        <v>286</v>
      </c>
      <c r="B85" s="120">
        <v>2.8724050000000001</v>
      </c>
      <c r="C85" s="120">
        <v>2.8724050000000001</v>
      </c>
      <c r="D85" s="120">
        <v>2.8724050000000001</v>
      </c>
      <c r="E85" s="120">
        <v>2.8724050000000001</v>
      </c>
      <c r="F85" s="120">
        <v>2.8724050000000001</v>
      </c>
      <c r="G85" s="120">
        <v>2.8724050000000001</v>
      </c>
      <c r="H85" s="120">
        <v>2.8724050000000001</v>
      </c>
      <c r="I85" s="218"/>
      <c r="J85" s="218"/>
      <c r="K85" s="218"/>
    </row>
    <row r="86" spans="1:11" ht="12.75" outlineLevel="3" x14ac:dyDescent="0.2">
      <c r="A86" s="142" t="s">
        <v>287</v>
      </c>
      <c r="B86" s="120">
        <v>2</v>
      </c>
      <c r="C86" s="120">
        <v>2</v>
      </c>
      <c r="D86" s="120">
        <v>2</v>
      </c>
      <c r="E86" s="120">
        <v>2</v>
      </c>
      <c r="F86" s="120">
        <v>2</v>
      </c>
      <c r="G86" s="120">
        <v>2</v>
      </c>
      <c r="H86" s="120">
        <v>2</v>
      </c>
      <c r="I86" s="218"/>
      <c r="J86" s="218"/>
      <c r="K86" s="218"/>
    </row>
    <row r="87" spans="1:11" ht="12.75" outlineLevel="2" x14ac:dyDescent="0.2">
      <c r="A87" s="250" t="s">
        <v>251</v>
      </c>
      <c r="B87" s="196">
        <f t="shared" ref="B87:G87" si="14">SUM(B$88:B$97)</f>
        <v>7.8495894294100008</v>
      </c>
      <c r="C87" s="196">
        <f t="shared" si="14"/>
        <v>12.748439831440001</v>
      </c>
      <c r="D87" s="196">
        <f t="shared" si="14"/>
        <v>13.78413502695</v>
      </c>
      <c r="E87" s="196">
        <f t="shared" si="14"/>
        <v>17.277678843739999</v>
      </c>
      <c r="F87" s="196">
        <f t="shared" si="14"/>
        <v>18.796634258120001</v>
      </c>
      <c r="G87" s="196">
        <f t="shared" si="14"/>
        <v>19.183511090509995</v>
      </c>
      <c r="H87" s="196">
        <v>19.588184799290001</v>
      </c>
      <c r="I87" s="218"/>
      <c r="J87" s="218"/>
      <c r="K87" s="218"/>
    </row>
    <row r="88" spans="1:11" ht="12.75" outlineLevel="3" x14ac:dyDescent="0.2">
      <c r="A88" s="142" t="s">
        <v>288</v>
      </c>
      <c r="B88" s="120">
        <v>0</v>
      </c>
      <c r="C88" s="120">
        <v>0</v>
      </c>
      <c r="D88" s="120">
        <v>0</v>
      </c>
      <c r="E88" s="120">
        <v>0.35723946567999998</v>
      </c>
      <c r="F88" s="120">
        <v>0.386527238</v>
      </c>
      <c r="G88" s="120">
        <v>0.39972208094</v>
      </c>
      <c r="H88" s="120">
        <v>0.39701890519999999</v>
      </c>
      <c r="I88" s="218"/>
      <c r="J88" s="218"/>
      <c r="K88" s="218"/>
    </row>
    <row r="89" spans="1:11" ht="12.75" outlineLevel="3" x14ac:dyDescent="0.2">
      <c r="A89" s="142" t="s">
        <v>289</v>
      </c>
      <c r="B89" s="120">
        <v>0</v>
      </c>
      <c r="C89" s="120">
        <v>0</v>
      </c>
      <c r="D89" s="120">
        <v>0</v>
      </c>
      <c r="E89" s="120">
        <v>0</v>
      </c>
      <c r="F89" s="120">
        <v>2.5000000000000001E-2</v>
      </c>
      <c r="G89" s="120">
        <v>2.5000000000000001E-2</v>
      </c>
      <c r="H89" s="120">
        <v>2.8500000000000001E-2</v>
      </c>
      <c r="I89" s="218"/>
      <c r="J89" s="218"/>
      <c r="K89" s="218"/>
    </row>
    <row r="90" spans="1:11" ht="12.75" outlineLevel="3" x14ac:dyDescent="0.2">
      <c r="A90" s="142" t="s">
        <v>290</v>
      </c>
      <c r="B90" s="120">
        <v>0</v>
      </c>
      <c r="C90" s="120">
        <v>0</v>
      </c>
      <c r="D90" s="120">
        <v>0</v>
      </c>
      <c r="E90" s="120">
        <v>0</v>
      </c>
      <c r="F90" s="120">
        <v>4.2956000000000001E-2</v>
      </c>
      <c r="G90" s="120">
        <v>4.2956000000000001E-2</v>
      </c>
      <c r="H90" s="120">
        <v>5.4726499999999997E-2</v>
      </c>
      <c r="I90" s="218"/>
      <c r="J90" s="218"/>
      <c r="K90" s="218"/>
    </row>
    <row r="91" spans="1:11" ht="12.75" outlineLevel="3" x14ac:dyDescent="0.2">
      <c r="A91" s="142" t="s">
        <v>291</v>
      </c>
      <c r="B91" s="120">
        <v>0</v>
      </c>
      <c r="C91" s="120">
        <v>0</v>
      </c>
      <c r="D91" s="120">
        <v>0</v>
      </c>
      <c r="E91" s="120">
        <v>0.02</v>
      </c>
      <c r="F91" s="120">
        <v>0.04</v>
      </c>
      <c r="G91" s="120">
        <v>0.04</v>
      </c>
      <c r="H91" s="120">
        <v>0.04</v>
      </c>
      <c r="I91" s="218"/>
      <c r="J91" s="218"/>
      <c r="K91" s="218"/>
    </row>
    <row r="92" spans="1:11" ht="12.75" outlineLevel="3" x14ac:dyDescent="0.2">
      <c r="A92" s="142" t="s">
        <v>292</v>
      </c>
      <c r="B92" s="120">
        <v>1.9796968365100001</v>
      </c>
      <c r="C92" s="120">
        <v>1.96333288477</v>
      </c>
      <c r="D92" s="120">
        <v>1.8906420068200001</v>
      </c>
      <c r="E92" s="120">
        <v>4.8867842638000001</v>
      </c>
      <c r="F92" s="120">
        <v>6.0066759698999999</v>
      </c>
      <c r="G92" s="120">
        <v>6.1070615327500004</v>
      </c>
      <c r="H92" s="120">
        <v>6.1644306853000002</v>
      </c>
      <c r="I92" s="218"/>
      <c r="J92" s="218"/>
      <c r="K92" s="218"/>
    </row>
    <row r="93" spans="1:11" ht="12.75" outlineLevel="3" x14ac:dyDescent="0.2">
      <c r="A93" s="142" t="s">
        <v>293</v>
      </c>
      <c r="B93" s="120">
        <v>4.8264493541000002</v>
      </c>
      <c r="C93" s="120">
        <v>9.7621636398099998</v>
      </c>
      <c r="D93" s="120">
        <v>9.6372163799399999</v>
      </c>
      <c r="E93" s="120">
        <v>9.6753360482499993</v>
      </c>
      <c r="F93" s="120">
        <v>9.9073208360400002</v>
      </c>
      <c r="G93" s="120">
        <v>10.09275980452</v>
      </c>
      <c r="H93" s="120">
        <v>10.29997273439</v>
      </c>
      <c r="I93" s="218"/>
      <c r="J93" s="218"/>
      <c r="K93" s="218"/>
    </row>
    <row r="94" spans="1:11" ht="12.75" outlineLevel="3" x14ac:dyDescent="0.2">
      <c r="A94" s="142" t="s">
        <v>294</v>
      </c>
      <c r="B94" s="120">
        <v>0</v>
      </c>
      <c r="C94" s="120">
        <v>0</v>
      </c>
      <c r="D94" s="120">
        <v>0</v>
      </c>
      <c r="E94" s="120">
        <v>0</v>
      </c>
      <c r="F94" s="120">
        <v>0</v>
      </c>
      <c r="G94" s="120">
        <v>1.6E-2</v>
      </c>
      <c r="H94" s="120">
        <v>7.5653499999999999E-2</v>
      </c>
      <c r="I94" s="218"/>
      <c r="J94" s="218"/>
      <c r="K94" s="218"/>
    </row>
    <row r="95" spans="1:11" ht="12.75" outlineLevel="3" x14ac:dyDescent="0.2">
      <c r="A95" s="142" t="s">
        <v>295</v>
      </c>
      <c r="B95" s="120">
        <v>0</v>
      </c>
      <c r="C95" s="120">
        <v>0</v>
      </c>
      <c r="D95" s="120">
        <v>0</v>
      </c>
      <c r="E95" s="120">
        <v>0</v>
      </c>
      <c r="F95" s="120">
        <v>0</v>
      </c>
      <c r="G95" s="120">
        <v>0.02</v>
      </c>
      <c r="H95" s="120">
        <v>3.8449999999999998E-2</v>
      </c>
      <c r="I95" s="218"/>
      <c r="J95" s="218"/>
      <c r="K95" s="218"/>
    </row>
    <row r="96" spans="1:11" ht="12.75" outlineLevel="3" x14ac:dyDescent="0.2">
      <c r="A96" s="142" t="s">
        <v>296</v>
      </c>
      <c r="B96" s="120">
        <v>1.0434432387999999</v>
      </c>
      <c r="C96" s="120">
        <v>1.02294330686</v>
      </c>
      <c r="D96" s="120">
        <v>2.2562766401899998</v>
      </c>
      <c r="E96" s="120">
        <v>2.3299836863099999</v>
      </c>
      <c r="F96" s="120">
        <v>2.3764688344799998</v>
      </c>
      <c r="G96" s="120">
        <v>2.4041762925999999</v>
      </c>
      <c r="H96" s="120">
        <v>2.4415970947000001</v>
      </c>
      <c r="I96" s="218"/>
      <c r="J96" s="218"/>
      <c r="K96" s="218"/>
    </row>
    <row r="97" spans="1:11" ht="12.75" outlineLevel="3" x14ac:dyDescent="0.2">
      <c r="A97" s="142" t="s">
        <v>297</v>
      </c>
      <c r="B97" s="120">
        <v>0</v>
      </c>
      <c r="C97" s="120">
        <v>0</v>
      </c>
      <c r="D97" s="120">
        <v>0</v>
      </c>
      <c r="E97" s="120">
        <v>8.3353796999999993E-3</v>
      </c>
      <c r="F97" s="120">
        <v>1.16853797E-2</v>
      </c>
      <c r="G97" s="120">
        <v>3.5835379700000003E-2</v>
      </c>
      <c r="H97" s="120">
        <v>4.78353797E-2</v>
      </c>
      <c r="I97" s="218"/>
      <c r="J97" s="218"/>
      <c r="K97" s="218"/>
    </row>
    <row r="98" spans="1:11" ht="12.75" outlineLevel="2" x14ac:dyDescent="0.2">
      <c r="A98" s="250" t="s">
        <v>298</v>
      </c>
      <c r="B98" s="196">
        <f t="shared" ref="B98:G98" si="15">SUM(B$99:B$99)</f>
        <v>9.5465000000000003E-4</v>
      </c>
      <c r="C98" s="196">
        <f t="shared" si="15"/>
        <v>9.5465000000000003E-4</v>
      </c>
      <c r="D98" s="196">
        <f t="shared" si="15"/>
        <v>9.5465000000000003E-4</v>
      </c>
      <c r="E98" s="196">
        <f t="shared" si="15"/>
        <v>9.5465000000000003E-4</v>
      </c>
      <c r="F98" s="196">
        <f t="shared" si="15"/>
        <v>9.5465000000000003E-4</v>
      </c>
      <c r="G98" s="196">
        <f t="shared" si="15"/>
        <v>9.5465000000000003E-4</v>
      </c>
      <c r="H98" s="196">
        <v>9.5465000000000003E-4</v>
      </c>
      <c r="I98" s="218"/>
      <c r="J98" s="218"/>
      <c r="K98" s="218"/>
    </row>
    <row r="99" spans="1:11" ht="12.75" outlineLevel="3" x14ac:dyDescent="0.2">
      <c r="A99" s="142" t="s">
        <v>299</v>
      </c>
      <c r="B99" s="120">
        <v>9.5465000000000003E-4</v>
      </c>
      <c r="C99" s="120">
        <v>9.5465000000000003E-4</v>
      </c>
      <c r="D99" s="120">
        <v>9.5465000000000003E-4</v>
      </c>
      <c r="E99" s="120">
        <v>9.5465000000000003E-4</v>
      </c>
      <c r="F99" s="120">
        <v>9.5465000000000003E-4</v>
      </c>
      <c r="G99" s="120">
        <v>9.5465000000000003E-4</v>
      </c>
      <c r="H99" s="120">
        <v>9.5465000000000003E-4</v>
      </c>
      <c r="I99" s="218"/>
      <c r="J99" s="218"/>
      <c r="K99" s="218"/>
    </row>
    <row r="100" spans="1:11" ht="15" outlineLevel="1" x14ac:dyDescent="0.25">
      <c r="A100" s="198" t="s">
        <v>253</v>
      </c>
      <c r="B100" s="83">
        <f t="shared" ref="B100:H100" si="16">B$101+B$107+B$108+B$112+B$114</f>
        <v>260.41286289639004</v>
      </c>
      <c r="C100" s="83">
        <f t="shared" si="16"/>
        <v>257.36937840209004</v>
      </c>
      <c r="D100" s="83">
        <f t="shared" si="16"/>
        <v>251.10522738816002</v>
      </c>
      <c r="E100" s="83">
        <f t="shared" si="16"/>
        <v>238.83061412727</v>
      </c>
      <c r="F100" s="83">
        <f t="shared" si="16"/>
        <v>240.52129001986998</v>
      </c>
      <c r="G100" s="83">
        <f t="shared" si="16"/>
        <v>239.47250776118</v>
      </c>
      <c r="H100" s="83">
        <f t="shared" si="16"/>
        <v>253.02534399264999</v>
      </c>
      <c r="I100" s="218"/>
      <c r="J100" s="218"/>
      <c r="K100" s="218"/>
    </row>
    <row r="101" spans="1:11" ht="12.75" outlineLevel="2" x14ac:dyDescent="0.2">
      <c r="A101" s="250" t="s">
        <v>254</v>
      </c>
      <c r="B101" s="196">
        <f t="shared" ref="B101:G101" si="17">SUM(B$102:B$106)</f>
        <v>221.66375747764999</v>
      </c>
      <c r="C101" s="196">
        <f t="shared" si="17"/>
        <v>220.84710535242002</v>
      </c>
      <c r="D101" s="196">
        <f t="shared" si="17"/>
        <v>214.91726105992001</v>
      </c>
      <c r="E101" s="196">
        <f t="shared" si="17"/>
        <v>202.93421305787999</v>
      </c>
      <c r="F101" s="196">
        <f t="shared" si="17"/>
        <v>204.82802302498999</v>
      </c>
      <c r="G101" s="196">
        <f t="shared" si="17"/>
        <v>204.07989960489999</v>
      </c>
      <c r="H101" s="196">
        <v>199.07904101865</v>
      </c>
      <c r="I101" s="218"/>
      <c r="J101" s="218"/>
      <c r="K101" s="218"/>
    </row>
    <row r="102" spans="1:11" ht="12.75" outlineLevel="3" x14ac:dyDescent="0.2">
      <c r="A102" s="142" t="s">
        <v>300</v>
      </c>
      <c r="B102" s="120">
        <v>6.9479199999999999</v>
      </c>
      <c r="C102" s="120">
        <v>6.8207000000000004</v>
      </c>
      <c r="D102" s="120">
        <v>6.82918</v>
      </c>
      <c r="E102" s="120">
        <v>6.5446600000000004</v>
      </c>
      <c r="F102" s="120">
        <v>6.7285399999999997</v>
      </c>
      <c r="G102" s="120">
        <v>6.6779200000000003</v>
      </c>
      <c r="H102" s="120">
        <v>6.4603599999999997</v>
      </c>
      <c r="I102" s="218"/>
      <c r="J102" s="218"/>
      <c r="K102" s="218"/>
    </row>
    <row r="103" spans="1:11" ht="12.75" outlineLevel="3" x14ac:dyDescent="0.2">
      <c r="A103" s="142" t="s">
        <v>256</v>
      </c>
      <c r="B103" s="120">
        <v>10.432493553680001</v>
      </c>
      <c r="C103" s="120">
        <v>10.292639359420001</v>
      </c>
      <c r="D103" s="120">
        <v>10.392745705559999</v>
      </c>
      <c r="E103" s="120">
        <v>9.42975661999</v>
      </c>
      <c r="F103" s="120">
        <v>9.8006298594899999</v>
      </c>
      <c r="G103" s="120">
        <v>9.8380974123700007</v>
      </c>
      <c r="H103" s="120">
        <v>9.4671711715200004</v>
      </c>
      <c r="I103" s="218"/>
      <c r="J103" s="218"/>
      <c r="K103" s="218"/>
    </row>
    <row r="104" spans="1:11" ht="12.75" outlineLevel="3" x14ac:dyDescent="0.2">
      <c r="A104" s="142" t="s">
        <v>257</v>
      </c>
      <c r="B104" s="120">
        <v>1.9025141940000001</v>
      </c>
      <c r="C104" s="120">
        <v>1.8676781775</v>
      </c>
      <c r="D104" s="120">
        <v>1.8700002135</v>
      </c>
      <c r="E104" s="120">
        <v>1.7920915245</v>
      </c>
      <c r="F104" s="120">
        <v>1.8424424655</v>
      </c>
      <c r="G104" s="120">
        <v>1.8285814439999999</v>
      </c>
      <c r="H104" s="120">
        <v>1.7690080770000001</v>
      </c>
      <c r="I104" s="218"/>
      <c r="J104" s="218"/>
      <c r="K104" s="218"/>
    </row>
    <row r="105" spans="1:11" ht="12.75" outlineLevel="3" x14ac:dyDescent="0.2">
      <c r="A105" s="142" t="s">
        <v>258</v>
      </c>
      <c r="B105" s="120">
        <v>12.66957612263</v>
      </c>
      <c r="C105" s="120">
        <v>12.63296713898</v>
      </c>
      <c r="D105" s="120">
        <v>12.51520898837</v>
      </c>
      <c r="E105" s="120">
        <v>12.687886355870001</v>
      </c>
      <c r="F105" s="120">
        <v>12.53835225768</v>
      </c>
      <c r="G105" s="120">
        <v>12.33977361396</v>
      </c>
      <c r="H105" s="120">
        <v>12.19434588825</v>
      </c>
      <c r="I105" s="218"/>
      <c r="J105" s="218"/>
      <c r="K105" s="218"/>
    </row>
    <row r="106" spans="1:11" ht="12.75" outlineLevel="3" x14ac:dyDescent="0.2">
      <c r="A106" s="142" t="s">
        <v>259</v>
      </c>
      <c r="B106" s="120">
        <v>189.71125360734001</v>
      </c>
      <c r="C106" s="120">
        <v>189.23312067652</v>
      </c>
      <c r="D106" s="120">
        <v>183.31012615249</v>
      </c>
      <c r="E106" s="120">
        <v>172.47981855751999</v>
      </c>
      <c r="F106" s="120">
        <v>173.91805844231999</v>
      </c>
      <c r="G106" s="120">
        <v>173.39552713456999</v>
      </c>
      <c r="H106" s="120">
        <v>169.18815588187999</v>
      </c>
      <c r="I106" s="218"/>
      <c r="J106" s="218"/>
      <c r="K106" s="218"/>
    </row>
    <row r="107" spans="1:11" ht="12.75" outlineLevel="2" x14ac:dyDescent="0.2">
      <c r="A107" s="250" t="s">
        <v>301</v>
      </c>
      <c r="B107" s="196"/>
      <c r="C107" s="196"/>
      <c r="D107" s="196"/>
      <c r="E107" s="196"/>
      <c r="F107" s="196"/>
      <c r="G107" s="196"/>
      <c r="H107" s="196"/>
      <c r="I107" s="218"/>
      <c r="J107" s="218"/>
      <c r="K107" s="218"/>
    </row>
    <row r="108" spans="1:11" ht="12.75" outlineLevel="2" x14ac:dyDescent="0.2">
      <c r="A108" s="250" t="s">
        <v>268</v>
      </c>
      <c r="B108" s="196">
        <f t="shared" ref="B108:G108" si="18">SUM(B$109:B$111)</f>
        <v>35.432484333830004</v>
      </c>
      <c r="C108" s="196">
        <f t="shared" si="18"/>
        <v>33.214010908840002</v>
      </c>
      <c r="D108" s="196">
        <f t="shared" si="18"/>
        <v>32.914023298910003</v>
      </c>
      <c r="E108" s="196">
        <f t="shared" si="18"/>
        <v>32.677829865050001</v>
      </c>
      <c r="F108" s="196">
        <f t="shared" si="18"/>
        <v>32.447857418859996</v>
      </c>
      <c r="G108" s="196">
        <f t="shared" si="18"/>
        <v>32.156949310720002</v>
      </c>
      <c r="H108" s="196">
        <v>31.765746061449999</v>
      </c>
      <c r="I108" s="218"/>
      <c r="J108" s="218"/>
      <c r="K108" s="218"/>
    </row>
    <row r="109" spans="1:11" ht="12.75" outlineLevel="3" x14ac:dyDescent="0.2">
      <c r="A109" s="142" t="s">
        <v>70</v>
      </c>
      <c r="B109" s="120">
        <v>4.9365827108299998</v>
      </c>
      <c r="C109" s="120">
        <v>4.9223183602300002</v>
      </c>
      <c r="D109" s="120">
        <v>4.8764349901199999</v>
      </c>
      <c r="E109" s="120">
        <v>4.86859570809</v>
      </c>
      <c r="F109" s="120">
        <v>4.7478642328699996</v>
      </c>
      <c r="G109" s="120">
        <v>4.7051591189100002</v>
      </c>
      <c r="H109" s="120">
        <v>4.6497074865499997</v>
      </c>
      <c r="I109" s="218"/>
      <c r="J109" s="218"/>
      <c r="K109" s="218"/>
    </row>
    <row r="110" spans="1:11" ht="12.75" outlineLevel="3" x14ac:dyDescent="0.2">
      <c r="A110" s="142" t="s">
        <v>200</v>
      </c>
      <c r="B110" s="120">
        <v>0.80757162299999996</v>
      </c>
      <c r="C110" s="120">
        <v>0.80361504860999999</v>
      </c>
      <c r="D110" s="120">
        <v>0.80574080878999998</v>
      </c>
      <c r="E110" s="120">
        <v>0.62116415696000005</v>
      </c>
      <c r="F110" s="120">
        <v>0.64374318599000002</v>
      </c>
      <c r="G110" s="120">
        <v>0.63890019181000002</v>
      </c>
      <c r="H110" s="120">
        <v>0.61914607489999995</v>
      </c>
      <c r="I110" s="218"/>
      <c r="J110" s="218"/>
      <c r="K110" s="218"/>
    </row>
    <row r="111" spans="1:11" ht="12.75" outlineLevel="3" x14ac:dyDescent="0.2">
      <c r="A111" s="142" t="s">
        <v>302</v>
      </c>
      <c r="B111" s="120">
        <v>29.688330000000001</v>
      </c>
      <c r="C111" s="120">
        <v>27.488077499999999</v>
      </c>
      <c r="D111" s="120">
        <v>27.231847500000001</v>
      </c>
      <c r="E111" s="120">
        <v>27.18807</v>
      </c>
      <c r="F111" s="120">
        <v>27.056249999999999</v>
      </c>
      <c r="G111" s="120">
        <v>26.812889999999999</v>
      </c>
      <c r="H111" s="120">
        <v>26.496892500000001</v>
      </c>
      <c r="I111" s="218"/>
      <c r="J111" s="218"/>
      <c r="K111" s="218"/>
    </row>
    <row r="112" spans="1:11" ht="12.75" outlineLevel="2" x14ac:dyDescent="0.2">
      <c r="A112" s="250" t="s">
        <v>331</v>
      </c>
      <c r="B112" s="196">
        <f t="shared" ref="B112:G112" si="19">SUM(B$113:B$113)</f>
        <v>0</v>
      </c>
      <c r="C112" s="196">
        <f t="shared" si="19"/>
        <v>0</v>
      </c>
      <c r="D112" s="196">
        <f t="shared" si="19"/>
        <v>0</v>
      </c>
      <c r="E112" s="196">
        <f t="shared" si="19"/>
        <v>0</v>
      </c>
      <c r="F112" s="196">
        <f t="shared" si="19"/>
        <v>0</v>
      </c>
      <c r="G112" s="196">
        <f t="shared" si="19"/>
        <v>0</v>
      </c>
      <c r="H112" s="196">
        <v>19.023409999999998</v>
      </c>
      <c r="I112" s="218"/>
      <c r="J112" s="218"/>
      <c r="K112" s="218"/>
    </row>
    <row r="113" spans="1:11" ht="12.75" outlineLevel="3" x14ac:dyDescent="0.2">
      <c r="A113" s="142" t="s">
        <v>368</v>
      </c>
      <c r="B113" s="120">
        <v>0</v>
      </c>
      <c r="C113" s="120">
        <v>0</v>
      </c>
      <c r="D113" s="120">
        <v>0</v>
      </c>
      <c r="E113" s="120">
        <v>0</v>
      </c>
      <c r="F113" s="120">
        <v>0</v>
      </c>
      <c r="G113" s="120">
        <v>0</v>
      </c>
      <c r="H113" s="120">
        <v>19.023409999999998</v>
      </c>
      <c r="I113" s="218"/>
      <c r="J113" s="218"/>
      <c r="K113" s="218"/>
    </row>
    <row r="114" spans="1:11" ht="12.75" outlineLevel="2" x14ac:dyDescent="0.2">
      <c r="A114" s="250" t="s">
        <v>303</v>
      </c>
      <c r="B114" s="196">
        <f t="shared" ref="B114:G114" si="20">SUM(B$115:B$115)</f>
        <v>3.31662108491</v>
      </c>
      <c r="C114" s="196">
        <f t="shared" si="20"/>
        <v>3.3082621408300001</v>
      </c>
      <c r="D114" s="196">
        <f t="shared" si="20"/>
        <v>3.2739430293299998</v>
      </c>
      <c r="E114" s="196">
        <f t="shared" si="20"/>
        <v>3.2185712043399999</v>
      </c>
      <c r="F114" s="196">
        <f t="shared" si="20"/>
        <v>3.2454095760200001</v>
      </c>
      <c r="G114" s="196">
        <f t="shared" si="20"/>
        <v>3.2356588455600002</v>
      </c>
      <c r="H114" s="196">
        <v>3.15714691255</v>
      </c>
      <c r="I114" s="218"/>
      <c r="J114" s="218"/>
      <c r="K114" s="218"/>
    </row>
    <row r="115" spans="1:11" ht="12.75" outlineLevel="3" x14ac:dyDescent="0.2">
      <c r="A115" s="142" t="s">
        <v>259</v>
      </c>
      <c r="B115" s="120">
        <v>3.31662108491</v>
      </c>
      <c r="C115" s="120">
        <v>3.3082621408300001</v>
      </c>
      <c r="D115" s="120">
        <v>3.2739430293299998</v>
      </c>
      <c r="E115" s="120">
        <v>3.2185712043399999</v>
      </c>
      <c r="F115" s="120">
        <v>3.2454095760200001</v>
      </c>
      <c r="G115" s="120">
        <v>3.2356588455600002</v>
      </c>
      <c r="H115" s="120">
        <v>3.15714691255</v>
      </c>
      <c r="I115" s="218"/>
      <c r="J115" s="218"/>
      <c r="K115" s="218"/>
    </row>
    <row r="116" spans="1:11" x14ac:dyDescent="0.2">
      <c r="B116" s="185"/>
      <c r="C116" s="185"/>
      <c r="D116" s="185"/>
      <c r="E116" s="185"/>
      <c r="F116" s="185"/>
      <c r="G116" s="185"/>
      <c r="H116" s="185"/>
      <c r="I116" s="218"/>
      <c r="J116" s="218"/>
      <c r="K116" s="218"/>
    </row>
    <row r="117" spans="1:11" x14ac:dyDescent="0.2">
      <c r="B117" s="185"/>
      <c r="C117" s="185"/>
      <c r="D117" s="185"/>
      <c r="E117" s="185"/>
      <c r="F117" s="185"/>
      <c r="G117" s="185"/>
      <c r="H117" s="185"/>
      <c r="I117" s="218"/>
      <c r="J117" s="218"/>
      <c r="K117" s="218"/>
    </row>
    <row r="118" spans="1:11" x14ac:dyDescent="0.2">
      <c r="B118" s="185"/>
      <c r="C118" s="185"/>
      <c r="D118" s="185"/>
      <c r="E118" s="185"/>
      <c r="F118" s="185"/>
      <c r="G118" s="185"/>
      <c r="H118" s="185"/>
      <c r="I118" s="218"/>
      <c r="J118" s="218"/>
      <c r="K118" s="218"/>
    </row>
    <row r="119" spans="1:11" x14ac:dyDescent="0.2">
      <c r="B119" s="185"/>
      <c r="C119" s="185"/>
      <c r="D119" s="185"/>
      <c r="E119" s="185"/>
      <c r="F119" s="185"/>
      <c r="G119" s="185"/>
      <c r="H119" s="185"/>
      <c r="I119" s="218"/>
      <c r="J119" s="218"/>
      <c r="K119" s="218"/>
    </row>
    <row r="120" spans="1:11" x14ac:dyDescent="0.2">
      <c r="B120" s="185"/>
      <c r="C120" s="185"/>
      <c r="D120" s="185"/>
      <c r="E120" s="185"/>
      <c r="F120" s="185"/>
      <c r="G120" s="185"/>
      <c r="H120" s="185"/>
      <c r="I120" s="218"/>
      <c r="J120" s="218"/>
      <c r="K120" s="218"/>
    </row>
    <row r="121" spans="1:11" x14ac:dyDescent="0.2">
      <c r="B121" s="185"/>
      <c r="C121" s="185"/>
      <c r="D121" s="185"/>
      <c r="E121" s="185"/>
      <c r="F121" s="185"/>
      <c r="G121" s="185"/>
      <c r="H121" s="185"/>
      <c r="I121" s="218"/>
      <c r="J121" s="218"/>
      <c r="K121" s="218"/>
    </row>
    <row r="122" spans="1:11" x14ac:dyDescent="0.2">
      <c r="B122" s="185"/>
      <c r="C122" s="185"/>
      <c r="D122" s="185"/>
      <c r="E122" s="185"/>
      <c r="F122" s="185"/>
      <c r="G122" s="185"/>
      <c r="H122" s="185"/>
      <c r="I122" s="218"/>
      <c r="J122" s="218"/>
      <c r="K122" s="218"/>
    </row>
    <row r="123" spans="1:11" x14ac:dyDescent="0.2">
      <c r="B123" s="185"/>
      <c r="C123" s="185"/>
      <c r="D123" s="185"/>
      <c r="E123" s="185"/>
      <c r="F123" s="185"/>
      <c r="G123" s="185"/>
      <c r="H123" s="185"/>
      <c r="I123" s="218"/>
      <c r="J123" s="218"/>
      <c r="K123" s="218"/>
    </row>
    <row r="124" spans="1:11" x14ac:dyDescent="0.2">
      <c r="B124" s="185"/>
      <c r="C124" s="185"/>
      <c r="D124" s="185"/>
      <c r="E124" s="185"/>
      <c r="F124" s="185"/>
      <c r="G124" s="185"/>
      <c r="H124" s="185"/>
      <c r="I124" s="218"/>
      <c r="J124" s="218"/>
      <c r="K124" s="218"/>
    </row>
    <row r="125" spans="1:11" x14ac:dyDescent="0.2">
      <c r="B125" s="185"/>
      <c r="C125" s="185"/>
      <c r="D125" s="185"/>
      <c r="E125" s="185"/>
      <c r="F125" s="185"/>
      <c r="G125" s="185"/>
      <c r="H125" s="185"/>
      <c r="I125" s="218"/>
      <c r="J125" s="218"/>
      <c r="K125" s="218"/>
    </row>
    <row r="126" spans="1:11" x14ac:dyDescent="0.2">
      <c r="B126" s="185"/>
      <c r="C126" s="185"/>
      <c r="D126" s="185"/>
      <c r="E126" s="185"/>
      <c r="F126" s="185"/>
      <c r="G126" s="185"/>
      <c r="H126" s="185"/>
      <c r="I126" s="218"/>
      <c r="J126" s="218"/>
      <c r="K126" s="218"/>
    </row>
    <row r="127" spans="1:11" x14ac:dyDescent="0.2">
      <c r="B127" s="185"/>
      <c r="C127" s="185"/>
      <c r="D127" s="185"/>
      <c r="E127" s="185"/>
      <c r="F127" s="185"/>
      <c r="G127" s="185"/>
      <c r="H127" s="185"/>
      <c r="I127" s="218"/>
      <c r="J127" s="218"/>
      <c r="K127" s="218"/>
    </row>
    <row r="128" spans="1:11" x14ac:dyDescent="0.2">
      <c r="B128" s="185"/>
      <c r="C128" s="185"/>
      <c r="D128" s="185"/>
      <c r="E128" s="185"/>
      <c r="F128" s="185"/>
      <c r="G128" s="185"/>
      <c r="H128" s="185"/>
      <c r="I128" s="218"/>
      <c r="J128" s="218"/>
      <c r="K128" s="218"/>
    </row>
    <row r="129" spans="2:11" x14ac:dyDescent="0.2">
      <c r="B129" s="185"/>
      <c r="C129" s="185"/>
      <c r="D129" s="185"/>
      <c r="E129" s="185"/>
      <c r="F129" s="185"/>
      <c r="G129" s="185"/>
      <c r="H129" s="185"/>
      <c r="I129" s="218"/>
      <c r="J129" s="218"/>
      <c r="K129" s="218"/>
    </row>
    <row r="130" spans="2:11" x14ac:dyDescent="0.2">
      <c r="B130" s="185"/>
      <c r="C130" s="185"/>
      <c r="D130" s="185"/>
      <c r="E130" s="185"/>
      <c r="F130" s="185"/>
      <c r="G130" s="185"/>
      <c r="H130" s="185"/>
      <c r="I130" s="218"/>
      <c r="J130" s="218"/>
      <c r="K130" s="218"/>
    </row>
    <row r="131" spans="2:11" x14ac:dyDescent="0.2">
      <c r="B131" s="185"/>
      <c r="C131" s="185"/>
      <c r="D131" s="185"/>
      <c r="E131" s="185"/>
      <c r="F131" s="185"/>
      <c r="G131" s="185"/>
      <c r="H131" s="185"/>
      <c r="I131" s="218"/>
      <c r="J131" s="218"/>
      <c r="K131" s="218"/>
    </row>
    <row r="132" spans="2:11" x14ac:dyDescent="0.2">
      <c r="B132" s="185"/>
      <c r="C132" s="185"/>
      <c r="D132" s="185"/>
      <c r="E132" s="185"/>
      <c r="F132" s="185"/>
      <c r="G132" s="185"/>
      <c r="H132" s="185"/>
      <c r="I132" s="218"/>
      <c r="J132" s="218"/>
      <c r="K132" s="218"/>
    </row>
    <row r="133" spans="2:11" x14ac:dyDescent="0.2">
      <c r="B133" s="185"/>
      <c r="C133" s="185"/>
      <c r="D133" s="185"/>
      <c r="E133" s="185"/>
      <c r="F133" s="185"/>
      <c r="G133" s="185"/>
      <c r="H133" s="185"/>
      <c r="I133" s="218"/>
      <c r="J133" s="218"/>
      <c r="K133" s="218"/>
    </row>
    <row r="134" spans="2:11" x14ac:dyDescent="0.2">
      <c r="B134" s="185"/>
      <c r="C134" s="185"/>
      <c r="D134" s="185"/>
      <c r="E134" s="185"/>
      <c r="F134" s="185"/>
      <c r="G134" s="185"/>
      <c r="H134" s="185"/>
      <c r="I134" s="218"/>
      <c r="J134" s="218"/>
      <c r="K134" s="218"/>
    </row>
    <row r="135" spans="2:11" x14ac:dyDescent="0.2">
      <c r="B135" s="185"/>
      <c r="C135" s="185"/>
      <c r="D135" s="185"/>
      <c r="E135" s="185"/>
      <c r="F135" s="185"/>
      <c r="G135" s="185"/>
      <c r="H135" s="185"/>
      <c r="I135" s="218"/>
      <c r="J135" s="218"/>
      <c r="K135" s="218"/>
    </row>
    <row r="136" spans="2:11" x14ac:dyDescent="0.2">
      <c r="B136" s="185"/>
      <c r="C136" s="185"/>
      <c r="D136" s="185"/>
      <c r="E136" s="185"/>
      <c r="F136" s="185"/>
      <c r="G136" s="185"/>
      <c r="H136" s="185"/>
      <c r="I136" s="218"/>
      <c r="J136" s="218"/>
      <c r="K136" s="218"/>
    </row>
    <row r="137" spans="2:11" x14ac:dyDescent="0.2">
      <c r="B137" s="185"/>
      <c r="C137" s="185"/>
      <c r="D137" s="185"/>
      <c r="E137" s="185"/>
      <c r="F137" s="185"/>
      <c r="G137" s="185"/>
      <c r="H137" s="185"/>
      <c r="I137" s="218"/>
      <c r="J137" s="218"/>
      <c r="K137" s="218"/>
    </row>
    <row r="138" spans="2:11" x14ac:dyDescent="0.2">
      <c r="B138" s="185"/>
      <c r="C138" s="185"/>
      <c r="D138" s="185"/>
      <c r="E138" s="185"/>
      <c r="F138" s="185"/>
      <c r="G138" s="185"/>
      <c r="H138" s="185"/>
      <c r="I138" s="218"/>
      <c r="J138" s="218"/>
      <c r="K138" s="218"/>
    </row>
    <row r="139" spans="2:11" x14ac:dyDescent="0.2">
      <c r="B139" s="185"/>
      <c r="C139" s="185"/>
      <c r="D139" s="185"/>
      <c r="E139" s="185"/>
      <c r="F139" s="185"/>
      <c r="G139" s="185"/>
      <c r="H139" s="185"/>
      <c r="I139" s="218"/>
      <c r="J139" s="218"/>
      <c r="K139" s="218"/>
    </row>
    <row r="140" spans="2:11" x14ac:dyDescent="0.2">
      <c r="B140" s="185"/>
      <c r="C140" s="185"/>
      <c r="D140" s="185"/>
      <c r="E140" s="185"/>
      <c r="F140" s="185"/>
      <c r="G140" s="185"/>
      <c r="H140" s="185"/>
      <c r="I140" s="218"/>
      <c r="J140" s="218"/>
      <c r="K140" s="218"/>
    </row>
    <row r="141" spans="2:11" x14ac:dyDescent="0.2">
      <c r="B141" s="185"/>
      <c r="C141" s="185"/>
      <c r="D141" s="185"/>
      <c r="E141" s="185"/>
      <c r="F141" s="185"/>
      <c r="G141" s="185"/>
      <c r="H141" s="185"/>
      <c r="I141" s="218"/>
      <c r="J141" s="218"/>
      <c r="K141" s="218"/>
    </row>
    <row r="142" spans="2:11" x14ac:dyDescent="0.2">
      <c r="B142" s="185"/>
      <c r="C142" s="185"/>
      <c r="D142" s="185"/>
      <c r="E142" s="185"/>
      <c r="F142" s="185"/>
      <c r="G142" s="185"/>
      <c r="H142" s="185"/>
      <c r="I142" s="218"/>
      <c r="J142" s="218"/>
      <c r="K142" s="218"/>
    </row>
    <row r="143" spans="2:11" x14ac:dyDescent="0.2">
      <c r="B143" s="185"/>
      <c r="C143" s="185"/>
      <c r="D143" s="185"/>
      <c r="E143" s="185"/>
      <c r="F143" s="185"/>
      <c r="G143" s="185"/>
      <c r="H143" s="185"/>
      <c r="I143" s="218"/>
      <c r="J143" s="218"/>
      <c r="K143" s="218"/>
    </row>
    <row r="144" spans="2:11" x14ac:dyDescent="0.2">
      <c r="B144" s="185"/>
      <c r="C144" s="185"/>
      <c r="D144" s="185"/>
      <c r="E144" s="185"/>
      <c r="F144" s="185"/>
      <c r="G144" s="185"/>
      <c r="H144" s="185"/>
      <c r="I144" s="218"/>
      <c r="J144" s="218"/>
      <c r="K144" s="218"/>
    </row>
    <row r="145" spans="2:11" x14ac:dyDescent="0.2">
      <c r="B145" s="185"/>
      <c r="C145" s="185"/>
      <c r="D145" s="185"/>
      <c r="E145" s="185"/>
      <c r="F145" s="185"/>
      <c r="G145" s="185"/>
      <c r="H145" s="185"/>
      <c r="I145" s="218"/>
      <c r="J145" s="218"/>
      <c r="K145" s="218"/>
    </row>
    <row r="146" spans="2:11" x14ac:dyDescent="0.2">
      <c r="B146" s="185"/>
      <c r="C146" s="185"/>
      <c r="D146" s="185"/>
      <c r="E146" s="185"/>
      <c r="F146" s="185"/>
      <c r="G146" s="185"/>
      <c r="H146" s="185"/>
      <c r="I146" s="218"/>
      <c r="J146" s="218"/>
      <c r="K146" s="218"/>
    </row>
    <row r="147" spans="2:11" x14ac:dyDescent="0.2">
      <c r="B147" s="185"/>
      <c r="C147" s="185"/>
      <c r="D147" s="185"/>
      <c r="E147" s="185"/>
      <c r="F147" s="185"/>
      <c r="G147" s="185"/>
      <c r="H147" s="185"/>
      <c r="I147" s="218"/>
      <c r="J147" s="218"/>
      <c r="K147" s="218"/>
    </row>
    <row r="148" spans="2:11" x14ac:dyDescent="0.2">
      <c r="B148" s="185"/>
      <c r="C148" s="185"/>
      <c r="D148" s="185"/>
      <c r="E148" s="185"/>
      <c r="F148" s="185"/>
      <c r="G148" s="185"/>
      <c r="H148" s="185"/>
      <c r="I148" s="218"/>
      <c r="J148" s="218"/>
      <c r="K148" s="218"/>
    </row>
    <row r="149" spans="2:11" x14ac:dyDescent="0.2">
      <c r="B149" s="185"/>
      <c r="C149" s="185"/>
      <c r="D149" s="185"/>
      <c r="E149" s="185"/>
      <c r="F149" s="185"/>
      <c r="G149" s="185"/>
      <c r="H149" s="185"/>
      <c r="I149" s="218"/>
      <c r="J149" s="218"/>
      <c r="K149" s="218"/>
    </row>
    <row r="150" spans="2:11" x14ac:dyDescent="0.2">
      <c r="B150" s="185"/>
      <c r="C150" s="185"/>
      <c r="D150" s="185"/>
      <c r="E150" s="185"/>
      <c r="F150" s="185"/>
      <c r="G150" s="185"/>
      <c r="H150" s="185"/>
      <c r="I150" s="218"/>
      <c r="J150" s="218"/>
      <c r="K150" s="218"/>
    </row>
    <row r="151" spans="2:11" x14ac:dyDescent="0.2">
      <c r="B151" s="185"/>
      <c r="C151" s="185"/>
      <c r="D151" s="185"/>
      <c r="E151" s="185"/>
      <c r="F151" s="185"/>
      <c r="G151" s="185"/>
      <c r="H151" s="185"/>
      <c r="I151" s="218"/>
      <c r="J151" s="218"/>
      <c r="K151" s="218"/>
    </row>
    <row r="152" spans="2:11" x14ac:dyDescent="0.2">
      <c r="B152" s="185"/>
      <c r="C152" s="185"/>
      <c r="D152" s="185"/>
      <c r="E152" s="185"/>
      <c r="F152" s="185"/>
      <c r="G152" s="185"/>
      <c r="H152" s="185"/>
      <c r="I152" s="218"/>
      <c r="J152" s="218"/>
      <c r="K152" s="218"/>
    </row>
    <row r="153" spans="2:11" x14ac:dyDescent="0.2">
      <c r="B153" s="185"/>
      <c r="C153" s="185"/>
      <c r="D153" s="185"/>
      <c r="E153" s="185"/>
      <c r="F153" s="185"/>
      <c r="G153" s="185"/>
      <c r="H153" s="185"/>
      <c r="I153" s="218"/>
      <c r="J153" s="218"/>
      <c r="K153" s="218"/>
    </row>
    <row r="154" spans="2:11" x14ac:dyDescent="0.2">
      <c r="B154" s="185"/>
      <c r="C154" s="185"/>
      <c r="D154" s="185"/>
      <c r="E154" s="185"/>
      <c r="F154" s="185"/>
      <c r="G154" s="185"/>
      <c r="H154" s="185"/>
      <c r="I154" s="218"/>
      <c r="J154" s="218"/>
      <c r="K154" s="218"/>
    </row>
    <row r="155" spans="2:11" x14ac:dyDescent="0.2">
      <c r="B155" s="185"/>
      <c r="C155" s="185"/>
      <c r="D155" s="185"/>
      <c r="E155" s="185"/>
      <c r="F155" s="185"/>
      <c r="G155" s="185"/>
      <c r="H155" s="185"/>
      <c r="I155" s="218"/>
      <c r="J155" s="218"/>
      <c r="K155" s="218"/>
    </row>
    <row r="156" spans="2:11" x14ac:dyDescent="0.2">
      <c r="B156" s="185"/>
      <c r="C156" s="185"/>
      <c r="D156" s="185"/>
      <c r="E156" s="185"/>
      <c r="F156" s="185"/>
      <c r="G156" s="185"/>
      <c r="H156" s="185"/>
      <c r="I156" s="218"/>
      <c r="J156" s="218"/>
      <c r="K156" s="218"/>
    </row>
    <row r="157" spans="2:11" x14ac:dyDescent="0.2">
      <c r="B157" s="185"/>
      <c r="C157" s="185"/>
      <c r="D157" s="185"/>
      <c r="E157" s="185"/>
      <c r="F157" s="185"/>
      <c r="G157" s="185"/>
      <c r="H157" s="185"/>
      <c r="I157" s="218"/>
      <c r="J157" s="218"/>
      <c r="K157" s="218"/>
    </row>
    <row r="158" spans="2:11" x14ac:dyDescent="0.2">
      <c r="B158" s="185"/>
      <c r="C158" s="185"/>
      <c r="D158" s="185"/>
      <c r="E158" s="185"/>
      <c r="F158" s="185"/>
      <c r="G158" s="185"/>
      <c r="H158" s="185"/>
      <c r="I158" s="218"/>
      <c r="J158" s="218"/>
      <c r="K158" s="218"/>
    </row>
    <row r="159" spans="2:11" x14ac:dyDescent="0.2">
      <c r="B159" s="185"/>
      <c r="C159" s="185"/>
      <c r="D159" s="185"/>
      <c r="E159" s="185"/>
      <c r="F159" s="185"/>
      <c r="G159" s="185"/>
      <c r="H159" s="185"/>
      <c r="I159" s="218"/>
      <c r="J159" s="218"/>
      <c r="K159" s="218"/>
    </row>
    <row r="160" spans="2:11" x14ac:dyDescent="0.2">
      <c r="B160" s="185"/>
      <c r="C160" s="185"/>
      <c r="D160" s="185"/>
      <c r="E160" s="185"/>
      <c r="F160" s="185"/>
      <c r="G160" s="185"/>
      <c r="H160" s="185"/>
      <c r="I160" s="218"/>
      <c r="J160" s="218"/>
      <c r="K160" s="218"/>
    </row>
    <row r="161" spans="2:11" x14ac:dyDescent="0.2">
      <c r="B161" s="185"/>
      <c r="C161" s="185"/>
      <c r="D161" s="185"/>
      <c r="E161" s="185"/>
      <c r="F161" s="185"/>
      <c r="G161" s="185"/>
      <c r="H161" s="185"/>
      <c r="I161" s="218"/>
      <c r="J161" s="218"/>
      <c r="K161" s="218"/>
    </row>
    <row r="162" spans="2:11" x14ac:dyDescent="0.2">
      <c r="B162" s="185"/>
      <c r="C162" s="185"/>
      <c r="D162" s="185"/>
      <c r="E162" s="185"/>
      <c r="F162" s="185"/>
      <c r="G162" s="185"/>
      <c r="H162" s="185"/>
      <c r="I162" s="218"/>
      <c r="J162" s="218"/>
      <c r="K162" s="218"/>
    </row>
    <row r="163" spans="2:11" x14ac:dyDescent="0.2">
      <c r="B163" s="185"/>
      <c r="C163" s="185"/>
      <c r="D163" s="185"/>
      <c r="E163" s="185"/>
      <c r="F163" s="185"/>
      <c r="G163" s="185"/>
      <c r="H163" s="185"/>
      <c r="I163" s="218"/>
      <c r="J163" s="218"/>
      <c r="K163" s="218"/>
    </row>
    <row r="164" spans="2:11" x14ac:dyDescent="0.2">
      <c r="B164" s="185"/>
      <c r="C164" s="185"/>
      <c r="D164" s="185"/>
      <c r="E164" s="185"/>
      <c r="F164" s="185"/>
      <c r="G164" s="185"/>
      <c r="H164" s="185"/>
      <c r="I164" s="218"/>
      <c r="J164" s="218"/>
      <c r="K164" s="218"/>
    </row>
    <row r="165" spans="2:11" x14ac:dyDescent="0.2">
      <c r="B165" s="185"/>
      <c r="C165" s="185"/>
      <c r="D165" s="185"/>
      <c r="E165" s="185"/>
      <c r="F165" s="185"/>
      <c r="G165" s="185"/>
      <c r="H165" s="185"/>
      <c r="I165" s="218"/>
      <c r="J165" s="218"/>
      <c r="K165" s="218"/>
    </row>
    <row r="166" spans="2:11" x14ac:dyDescent="0.2">
      <c r="B166" s="185"/>
      <c r="C166" s="185"/>
      <c r="D166" s="185"/>
      <c r="E166" s="185"/>
      <c r="F166" s="185"/>
      <c r="G166" s="185"/>
      <c r="H166" s="185"/>
      <c r="I166" s="218"/>
      <c r="J166" s="218"/>
      <c r="K166" s="218"/>
    </row>
    <row r="167" spans="2:11" x14ac:dyDescent="0.2">
      <c r="B167" s="185"/>
      <c r="C167" s="185"/>
      <c r="D167" s="185"/>
      <c r="E167" s="185"/>
      <c r="F167" s="185"/>
      <c r="G167" s="185"/>
      <c r="H167" s="185"/>
      <c r="I167" s="218"/>
      <c r="J167" s="218"/>
      <c r="K167" s="218"/>
    </row>
    <row r="168" spans="2:11" x14ac:dyDescent="0.2">
      <c r="B168" s="185"/>
      <c r="C168" s="185"/>
      <c r="D168" s="185"/>
      <c r="E168" s="185"/>
      <c r="F168" s="185"/>
      <c r="G168" s="185"/>
      <c r="H168" s="185"/>
      <c r="I168" s="218"/>
      <c r="J168" s="218"/>
      <c r="K168" s="218"/>
    </row>
    <row r="169" spans="2:11" x14ac:dyDescent="0.2">
      <c r="B169" s="185"/>
      <c r="C169" s="185"/>
      <c r="D169" s="185"/>
      <c r="E169" s="185"/>
      <c r="F169" s="185"/>
      <c r="G169" s="185"/>
      <c r="H169" s="185"/>
      <c r="I169" s="218"/>
      <c r="J169" s="218"/>
      <c r="K169" s="218"/>
    </row>
    <row r="170" spans="2:11" x14ac:dyDescent="0.2">
      <c r="B170" s="185"/>
      <c r="C170" s="185"/>
      <c r="D170" s="185"/>
      <c r="E170" s="185"/>
      <c r="F170" s="185"/>
      <c r="G170" s="185"/>
      <c r="H170" s="185"/>
      <c r="I170" s="218"/>
      <c r="J170" s="218"/>
      <c r="K170" s="218"/>
    </row>
    <row r="171" spans="2:11" x14ac:dyDescent="0.2">
      <c r="B171" s="185"/>
      <c r="C171" s="185"/>
      <c r="D171" s="185"/>
      <c r="E171" s="185"/>
      <c r="F171" s="185"/>
      <c r="G171" s="185"/>
      <c r="H171" s="185"/>
      <c r="I171" s="218"/>
      <c r="J171" s="218"/>
      <c r="K171" s="218"/>
    </row>
    <row r="172" spans="2:11" x14ac:dyDescent="0.2">
      <c r="B172" s="185"/>
      <c r="C172" s="185"/>
      <c r="D172" s="185"/>
      <c r="E172" s="185"/>
      <c r="F172" s="185"/>
      <c r="G172" s="185"/>
      <c r="H172" s="185"/>
      <c r="I172" s="218"/>
      <c r="J172" s="218"/>
      <c r="K172" s="218"/>
    </row>
    <row r="173" spans="2:11" x14ac:dyDescent="0.2">
      <c r="B173" s="185"/>
      <c r="C173" s="185"/>
      <c r="D173" s="185"/>
      <c r="E173" s="185"/>
      <c r="F173" s="185"/>
      <c r="G173" s="185"/>
      <c r="H173" s="185"/>
      <c r="I173" s="218"/>
      <c r="J173" s="218"/>
      <c r="K173" s="218"/>
    </row>
    <row r="174" spans="2:11" x14ac:dyDescent="0.2">
      <c r="B174" s="185"/>
      <c r="C174" s="185"/>
      <c r="D174" s="185"/>
      <c r="E174" s="185"/>
      <c r="F174" s="185"/>
      <c r="G174" s="185"/>
      <c r="H174" s="185"/>
      <c r="I174" s="218"/>
      <c r="J174" s="218"/>
      <c r="K174" s="218"/>
    </row>
    <row r="175" spans="2:11" x14ac:dyDescent="0.2">
      <c r="B175" s="185"/>
      <c r="C175" s="185"/>
      <c r="D175" s="185"/>
      <c r="E175" s="185"/>
      <c r="F175" s="185"/>
      <c r="G175" s="185"/>
      <c r="H175" s="185"/>
      <c r="I175" s="218"/>
      <c r="J175" s="218"/>
      <c r="K175" s="218"/>
    </row>
    <row r="176" spans="2:11" x14ac:dyDescent="0.2">
      <c r="B176" s="185"/>
      <c r="C176" s="185"/>
      <c r="D176" s="185"/>
      <c r="E176" s="185"/>
      <c r="F176" s="185"/>
      <c r="G176" s="185"/>
      <c r="H176" s="185"/>
      <c r="I176" s="218"/>
      <c r="J176" s="218"/>
      <c r="K176" s="218"/>
    </row>
    <row r="177" spans="2:11" x14ac:dyDescent="0.2">
      <c r="B177" s="185"/>
      <c r="C177" s="185"/>
      <c r="D177" s="185"/>
      <c r="E177" s="185"/>
      <c r="F177" s="185"/>
      <c r="G177" s="185"/>
      <c r="H177" s="185"/>
      <c r="I177" s="218"/>
      <c r="J177" s="218"/>
      <c r="K177" s="218"/>
    </row>
    <row r="178" spans="2:11" x14ac:dyDescent="0.2">
      <c r="B178" s="185"/>
      <c r="C178" s="185"/>
      <c r="D178" s="185"/>
      <c r="E178" s="185"/>
      <c r="F178" s="185"/>
      <c r="G178" s="185"/>
      <c r="H178" s="185"/>
      <c r="I178" s="218"/>
      <c r="J178" s="218"/>
      <c r="K178" s="218"/>
    </row>
    <row r="179" spans="2:11" x14ac:dyDescent="0.2">
      <c r="B179" s="185"/>
      <c r="C179" s="185"/>
      <c r="D179" s="185"/>
      <c r="E179" s="185"/>
      <c r="F179" s="185"/>
      <c r="G179" s="185"/>
      <c r="H179" s="185"/>
      <c r="I179" s="218"/>
      <c r="J179" s="218"/>
      <c r="K179" s="218"/>
    </row>
    <row r="180" spans="2:11" x14ac:dyDescent="0.2">
      <c r="B180" s="185"/>
      <c r="C180" s="185"/>
      <c r="D180" s="185"/>
      <c r="E180" s="185"/>
      <c r="F180" s="185"/>
      <c r="G180" s="185"/>
      <c r="H180" s="185"/>
      <c r="I180" s="218"/>
      <c r="J180" s="218"/>
      <c r="K180" s="218"/>
    </row>
  </sheetData>
  <mergeCells count="2">
    <mergeCell ref="A2:H2"/>
    <mergeCell ref="A1:H1"/>
  </mergeCells>
  <printOptions horizontalCentered="1" verticalCentered="1"/>
  <pageMargins left="0" right="0" top="0" bottom="0" header="0" footer="0.51181102362204722"/>
  <pageSetup paperSize="9" scale="55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40625" defaultRowHeight="12.75" x14ac:dyDescent="0.2"/>
  <cols>
    <col min="1" max="1" width="63.28515625" style="221" bestFit="1" customWidth="1"/>
    <col min="2" max="2" width="14.28515625" style="192" customWidth="1"/>
    <col min="3" max="3" width="15.140625" style="192" customWidth="1"/>
    <col min="4" max="4" width="10.28515625" style="35" customWidth="1"/>
    <col min="5" max="5" width="8.85546875" style="221" hidden="1" customWidth="1"/>
    <col min="6" max="16384" width="9.140625" style="221"/>
  </cols>
  <sheetData>
    <row r="2" spans="1:20" ht="39" customHeight="1" x14ac:dyDescent="0.3">
      <c r="A2" s="272" t="s">
        <v>5</v>
      </c>
      <c r="B2" s="3"/>
      <c r="C2" s="3"/>
      <c r="D2" s="3"/>
      <c r="E2" s="3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</row>
    <row r="3" spans="1:20" x14ac:dyDescent="0.2">
      <c r="A3" s="76"/>
    </row>
    <row r="4" spans="1:20" s="236" customFormat="1" x14ac:dyDescent="0.2">
      <c r="B4" s="223"/>
      <c r="C4" s="223"/>
      <c r="D4" s="47" t="str">
        <f>VALVAL</f>
        <v>млрд. одиниць</v>
      </c>
    </row>
    <row r="5" spans="1:20" s="37" customFormat="1" x14ac:dyDescent="0.2">
      <c r="A5" s="220"/>
      <c r="B5" s="7" t="s">
        <v>157</v>
      </c>
      <c r="C5" s="7" t="s">
        <v>160</v>
      </c>
      <c r="D5" s="101" t="s">
        <v>181</v>
      </c>
      <c r="E5" s="109" t="s">
        <v>53</v>
      </c>
    </row>
    <row r="6" spans="1:20" s="143" customFormat="1" ht="15" x14ac:dyDescent="0.2">
      <c r="A6" s="256" t="s">
        <v>142</v>
      </c>
      <c r="B6" s="217">
        <f>SUM(B$7+ B$8+ B$9)</f>
        <v>92.520304032729996</v>
      </c>
      <c r="C6" s="217">
        <f>SUM(C$7+ C$8+ C$9)</f>
        <v>2514.3595384780501</v>
      </c>
      <c r="D6" s="38">
        <f>SUM(D$7+ D$8+ D$9)</f>
        <v>1</v>
      </c>
      <c r="E6" s="13" t="s">
        <v>86</v>
      </c>
    </row>
    <row r="7" spans="1:20" s="239" customFormat="1" x14ac:dyDescent="0.2">
      <c r="A7" s="177" t="s">
        <v>104</v>
      </c>
      <c r="B7" s="166">
        <v>7.2075045292800004</v>
      </c>
      <c r="C7" s="166">
        <v>195.87330533781</v>
      </c>
      <c r="D7" s="246">
        <v>7.7901999999999999E-2</v>
      </c>
      <c r="E7" s="227" t="s">
        <v>12</v>
      </c>
    </row>
    <row r="8" spans="1:20" s="239" customFormat="1" x14ac:dyDescent="0.2">
      <c r="A8" s="177" t="s">
        <v>4</v>
      </c>
      <c r="B8" s="166">
        <v>32.894555012769999</v>
      </c>
      <c r="C8" s="166">
        <v>893.95229539288005</v>
      </c>
      <c r="D8" s="246">
        <v>0.35553899999999999</v>
      </c>
      <c r="E8" s="227" t="s">
        <v>12</v>
      </c>
    </row>
    <row r="9" spans="1:20" s="239" customFormat="1" x14ac:dyDescent="0.2">
      <c r="A9" s="177" t="s">
        <v>185</v>
      </c>
      <c r="B9" s="166">
        <v>52.418244490680003</v>
      </c>
      <c r="C9" s="166">
        <v>1424.5339377473599</v>
      </c>
      <c r="D9" s="246">
        <v>0.56655900000000003</v>
      </c>
      <c r="E9" s="227" t="s">
        <v>12</v>
      </c>
    </row>
    <row r="10" spans="1:20" x14ac:dyDescent="0.2">
      <c r="B10" s="181"/>
      <c r="C10" s="181"/>
      <c r="D10" s="28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</row>
    <row r="11" spans="1:20" x14ac:dyDescent="0.2">
      <c r="B11" s="181"/>
      <c r="C11" s="181"/>
      <c r="D11" s="28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</row>
    <row r="12" spans="1:20" x14ac:dyDescent="0.2">
      <c r="B12" s="181"/>
      <c r="C12" s="181"/>
      <c r="D12" s="28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</row>
    <row r="13" spans="1:20" x14ac:dyDescent="0.2">
      <c r="B13" s="181"/>
      <c r="C13" s="181"/>
      <c r="D13" s="28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</row>
    <row r="14" spans="1:20" x14ac:dyDescent="0.2">
      <c r="B14" s="181"/>
      <c r="C14" s="181"/>
      <c r="D14" s="28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</row>
    <row r="15" spans="1:20" x14ac:dyDescent="0.2">
      <c r="B15" s="181"/>
      <c r="C15" s="181"/>
      <c r="D15" s="28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</row>
    <row r="16" spans="1:20" x14ac:dyDescent="0.2">
      <c r="B16" s="181"/>
      <c r="C16" s="181"/>
      <c r="D16" s="28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</row>
    <row r="17" spans="2:18" x14ac:dyDescent="0.2">
      <c r="B17" s="181"/>
      <c r="C17" s="181"/>
      <c r="D17" s="28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</row>
    <row r="18" spans="2:18" x14ac:dyDescent="0.2">
      <c r="B18" s="181"/>
      <c r="C18" s="181"/>
      <c r="D18" s="28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</row>
    <row r="19" spans="2:18" x14ac:dyDescent="0.2">
      <c r="B19" s="181"/>
      <c r="C19" s="181"/>
      <c r="D19" s="28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</row>
    <row r="20" spans="2:18" x14ac:dyDescent="0.2">
      <c r="B20" s="181"/>
      <c r="C20" s="181"/>
      <c r="D20" s="28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</row>
    <row r="21" spans="2:18" x14ac:dyDescent="0.2">
      <c r="B21" s="181"/>
      <c r="C21" s="181"/>
      <c r="D21" s="28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</row>
    <row r="22" spans="2:18" x14ac:dyDescent="0.2">
      <c r="B22" s="181"/>
      <c r="C22" s="181"/>
      <c r="D22" s="28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</row>
    <row r="23" spans="2:18" x14ac:dyDescent="0.2">
      <c r="B23" s="181"/>
      <c r="C23" s="181"/>
      <c r="D23" s="28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</row>
    <row r="24" spans="2:18" x14ac:dyDescent="0.2">
      <c r="B24" s="181"/>
      <c r="C24" s="181"/>
      <c r="D24" s="28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</row>
    <row r="25" spans="2:18" x14ac:dyDescent="0.2">
      <c r="B25" s="181"/>
      <c r="C25" s="181"/>
      <c r="D25" s="28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</row>
    <row r="26" spans="2:18" x14ac:dyDescent="0.2">
      <c r="B26" s="181"/>
      <c r="C26" s="181"/>
      <c r="D26" s="28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</row>
    <row r="27" spans="2:18" x14ac:dyDescent="0.2">
      <c r="B27" s="181"/>
      <c r="C27" s="181"/>
      <c r="D27" s="28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</row>
    <row r="28" spans="2:18" x14ac:dyDescent="0.2">
      <c r="B28" s="181"/>
      <c r="C28" s="181"/>
      <c r="D28" s="28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</row>
    <row r="29" spans="2:18" x14ac:dyDescent="0.2">
      <c r="B29" s="181"/>
      <c r="C29" s="181"/>
      <c r="D29" s="28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</row>
    <row r="30" spans="2:18" x14ac:dyDescent="0.2">
      <c r="B30" s="181"/>
      <c r="C30" s="181"/>
      <c r="D30" s="28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</row>
    <row r="31" spans="2:18" x14ac:dyDescent="0.2">
      <c r="B31" s="181"/>
      <c r="C31" s="181"/>
      <c r="D31" s="28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</row>
    <row r="32" spans="2:18" x14ac:dyDescent="0.2">
      <c r="B32" s="181"/>
      <c r="C32" s="181"/>
      <c r="D32" s="28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</row>
    <row r="33" spans="2:18" x14ac:dyDescent="0.2">
      <c r="B33" s="181"/>
      <c r="C33" s="181"/>
      <c r="D33" s="28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</row>
    <row r="34" spans="2:18" x14ac:dyDescent="0.2">
      <c r="B34" s="181"/>
      <c r="C34" s="181"/>
      <c r="D34" s="28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</row>
    <row r="35" spans="2:18" x14ac:dyDescent="0.2">
      <c r="B35" s="181"/>
      <c r="C35" s="181"/>
      <c r="D35" s="28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</row>
    <row r="36" spans="2:18" x14ac:dyDescent="0.2">
      <c r="B36" s="181"/>
      <c r="C36" s="181"/>
      <c r="D36" s="28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</row>
    <row r="37" spans="2:18" x14ac:dyDescent="0.2">
      <c r="B37" s="181"/>
      <c r="C37" s="181"/>
      <c r="D37" s="28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</row>
    <row r="38" spans="2:18" x14ac:dyDescent="0.2">
      <c r="B38" s="181"/>
      <c r="C38" s="181"/>
      <c r="D38" s="28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</row>
    <row r="39" spans="2:18" x14ac:dyDescent="0.2">
      <c r="B39" s="181"/>
      <c r="C39" s="181"/>
      <c r="D39" s="28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</row>
    <row r="40" spans="2:18" x14ac:dyDescent="0.2">
      <c r="B40" s="181"/>
      <c r="C40" s="181"/>
      <c r="D40" s="28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</row>
    <row r="41" spans="2:18" x14ac:dyDescent="0.2">
      <c r="B41" s="181"/>
      <c r="C41" s="181"/>
      <c r="D41" s="28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</row>
    <row r="42" spans="2:18" x14ac:dyDescent="0.2">
      <c r="B42" s="181"/>
      <c r="C42" s="181"/>
      <c r="D42" s="28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</row>
    <row r="43" spans="2:18" x14ac:dyDescent="0.2">
      <c r="B43" s="181"/>
      <c r="C43" s="181"/>
      <c r="D43" s="28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</row>
    <row r="44" spans="2:18" x14ac:dyDescent="0.2">
      <c r="B44" s="181"/>
      <c r="C44" s="181"/>
      <c r="D44" s="28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</row>
    <row r="45" spans="2:18" x14ac:dyDescent="0.2">
      <c r="B45" s="181"/>
      <c r="C45" s="181"/>
      <c r="D45" s="28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</row>
    <row r="46" spans="2:18" x14ac:dyDescent="0.2">
      <c r="B46" s="181"/>
      <c r="C46" s="181"/>
      <c r="D46" s="28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</row>
    <row r="47" spans="2:18" x14ac:dyDescent="0.2">
      <c r="B47" s="181"/>
      <c r="C47" s="181"/>
      <c r="D47" s="28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</row>
    <row r="48" spans="2:18" x14ac:dyDescent="0.2">
      <c r="B48" s="181"/>
      <c r="C48" s="181"/>
      <c r="D48" s="28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</row>
    <row r="49" spans="2:18" x14ac:dyDescent="0.2">
      <c r="B49" s="181"/>
      <c r="C49" s="181"/>
      <c r="D49" s="28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</row>
    <row r="50" spans="2:18" x14ac:dyDescent="0.2">
      <c r="B50" s="181"/>
      <c r="C50" s="181"/>
      <c r="D50" s="28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</row>
    <row r="51" spans="2:18" x14ac:dyDescent="0.2">
      <c r="B51" s="181"/>
      <c r="C51" s="181"/>
      <c r="D51" s="28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</row>
    <row r="52" spans="2:18" x14ac:dyDescent="0.2">
      <c r="B52" s="181"/>
      <c r="C52" s="181"/>
      <c r="D52" s="28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</row>
    <row r="53" spans="2:18" x14ac:dyDescent="0.2">
      <c r="B53" s="181"/>
      <c r="C53" s="181"/>
      <c r="D53" s="28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</row>
    <row r="54" spans="2:18" x14ac:dyDescent="0.2">
      <c r="B54" s="181"/>
      <c r="C54" s="181"/>
      <c r="D54" s="28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</row>
    <row r="55" spans="2:18" x14ac:dyDescent="0.2">
      <c r="B55" s="181"/>
      <c r="C55" s="181"/>
      <c r="D55" s="28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</row>
    <row r="56" spans="2:18" x14ac:dyDescent="0.2">
      <c r="B56" s="181"/>
      <c r="C56" s="181"/>
      <c r="D56" s="28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</row>
    <row r="57" spans="2:18" x14ac:dyDescent="0.2">
      <c r="B57" s="181"/>
      <c r="C57" s="181"/>
      <c r="D57" s="28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</row>
    <row r="58" spans="2:18" x14ac:dyDescent="0.2">
      <c r="B58" s="181"/>
      <c r="C58" s="181"/>
      <c r="D58" s="28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</row>
    <row r="59" spans="2:18" x14ac:dyDescent="0.2">
      <c r="B59" s="181"/>
      <c r="C59" s="181"/>
      <c r="D59" s="28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</row>
    <row r="60" spans="2:18" x14ac:dyDescent="0.2">
      <c r="B60" s="181"/>
      <c r="C60" s="181"/>
      <c r="D60" s="28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</row>
    <row r="61" spans="2:18" x14ac:dyDescent="0.2">
      <c r="B61" s="181"/>
      <c r="C61" s="181"/>
      <c r="D61" s="28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214"/>
    </row>
    <row r="62" spans="2:18" x14ac:dyDescent="0.2">
      <c r="B62" s="181"/>
      <c r="C62" s="181"/>
      <c r="D62" s="28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</row>
    <row r="63" spans="2:18" x14ac:dyDescent="0.2">
      <c r="B63" s="181"/>
      <c r="C63" s="181"/>
      <c r="D63" s="28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</row>
    <row r="64" spans="2:18" x14ac:dyDescent="0.2">
      <c r="B64" s="181"/>
      <c r="C64" s="181"/>
      <c r="D64" s="28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</row>
    <row r="65" spans="2:18" x14ac:dyDescent="0.2">
      <c r="B65" s="181"/>
      <c r="C65" s="181"/>
      <c r="D65" s="28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</row>
    <row r="66" spans="2:18" x14ac:dyDescent="0.2">
      <c r="B66" s="181"/>
      <c r="C66" s="181"/>
      <c r="D66" s="28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4"/>
    </row>
    <row r="67" spans="2:18" x14ac:dyDescent="0.2">
      <c r="B67" s="181"/>
      <c r="C67" s="181"/>
      <c r="D67" s="28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</row>
    <row r="68" spans="2:18" x14ac:dyDescent="0.2">
      <c r="B68" s="181"/>
      <c r="C68" s="181"/>
      <c r="D68" s="28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</row>
    <row r="69" spans="2:18" x14ac:dyDescent="0.2">
      <c r="B69" s="181"/>
      <c r="C69" s="181"/>
      <c r="D69" s="28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</row>
    <row r="70" spans="2:18" x14ac:dyDescent="0.2">
      <c r="B70" s="181"/>
      <c r="C70" s="181"/>
      <c r="D70" s="28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4"/>
    </row>
    <row r="71" spans="2:18" x14ac:dyDescent="0.2">
      <c r="B71" s="181"/>
      <c r="C71" s="181"/>
      <c r="D71" s="28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</row>
    <row r="72" spans="2:18" x14ac:dyDescent="0.2">
      <c r="B72" s="181"/>
      <c r="C72" s="181"/>
      <c r="D72" s="28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</row>
    <row r="73" spans="2:18" x14ac:dyDescent="0.2">
      <c r="B73" s="181"/>
      <c r="C73" s="181"/>
      <c r="D73" s="28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</row>
    <row r="74" spans="2:18" x14ac:dyDescent="0.2">
      <c r="B74" s="181"/>
      <c r="C74" s="181"/>
      <c r="D74" s="28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</row>
    <row r="75" spans="2:18" x14ac:dyDescent="0.2">
      <c r="B75" s="181"/>
      <c r="C75" s="181"/>
      <c r="D75" s="28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</row>
    <row r="76" spans="2:18" x14ac:dyDescent="0.2">
      <c r="B76" s="181"/>
      <c r="C76" s="181"/>
      <c r="D76" s="28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4"/>
    </row>
    <row r="77" spans="2:18" x14ac:dyDescent="0.2">
      <c r="B77" s="181"/>
      <c r="C77" s="181"/>
      <c r="D77" s="28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  <c r="R77" s="214"/>
    </row>
    <row r="78" spans="2:18" x14ac:dyDescent="0.2">
      <c r="B78" s="181"/>
      <c r="C78" s="181"/>
      <c r="D78" s="28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</row>
    <row r="79" spans="2:18" x14ac:dyDescent="0.2">
      <c r="B79" s="181"/>
      <c r="C79" s="181"/>
      <c r="D79" s="28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  <c r="R79" s="214"/>
    </row>
    <row r="80" spans="2:18" x14ac:dyDescent="0.2">
      <c r="B80" s="181"/>
      <c r="C80" s="181"/>
      <c r="D80" s="28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  <c r="R80" s="214"/>
    </row>
    <row r="81" spans="2:18" x14ac:dyDescent="0.2">
      <c r="B81" s="181"/>
      <c r="C81" s="181"/>
      <c r="D81" s="28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4"/>
    </row>
    <row r="82" spans="2:18" x14ac:dyDescent="0.2">
      <c r="B82" s="181"/>
      <c r="C82" s="181"/>
      <c r="D82" s="28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  <c r="R82" s="214"/>
    </row>
    <row r="83" spans="2:18" x14ac:dyDescent="0.2">
      <c r="B83" s="181"/>
      <c r="C83" s="181"/>
      <c r="D83" s="28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  <c r="R83" s="214"/>
    </row>
    <row r="84" spans="2:18" x14ac:dyDescent="0.2">
      <c r="B84" s="181"/>
      <c r="C84" s="181"/>
      <c r="D84" s="28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4"/>
    </row>
    <row r="85" spans="2:18" x14ac:dyDescent="0.2">
      <c r="B85" s="181"/>
      <c r="C85" s="181"/>
      <c r="D85" s="28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</row>
    <row r="86" spans="2:18" x14ac:dyDescent="0.2">
      <c r="B86" s="181"/>
      <c r="C86" s="181"/>
      <c r="D86" s="28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  <c r="R86" s="214"/>
    </row>
    <row r="87" spans="2:18" x14ac:dyDescent="0.2">
      <c r="B87" s="181"/>
      <c r="C87" s="181"/>
      <c r="D87" s="28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  <c r="R87" s="214"/>
    </row>
    <row r="88" spans="2:18" x14ac:dyDescent="0.2">
      <c r="B88" s="181"/>
      <c r="C88" s="181"/>
      <c r="D88" s="28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  <c r="R88" s="214"/>
    </row>
    <row r="89" spans="2:18" x14ac:dyDescent="0.2">
      <c r="B89" s="181"/>
      <c r="C89" s="181"/>
      <c r="D89" s="28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  <c r="R89" s="214"/>
    </row>
    <row r="90" spans="2:18" x14ac:dyDescent="0.2">
      <c r="B90" s="181"/>
      <c r="C90" s="181"/>
      <c r="D90" s="28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  <c r="R90" s="214"/>
    </row>
    <row r="91" spans="2:18" x14ac:dyDescent="0.2">
      <c r="B91" s="181"/>
      <c r="C91" s="181"/>
      <c r="D91" s="28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214"/>
    </row>
    <row r="92" spans="2:18" x14ac:dyDescent="0.2">
      <c r="B92" s="181"/>
      <c r="C92" s="181"/>
      <c r="D92" s="28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  <c r="R92" s="214"/>
    </row>
    <row r="93" spans="2:18" x14ac:dyDescent="0.2">
      <c r="B93" s="181"/>
      <c r="C93" s="181"/>
      <c r="D93" s="28"/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  <c r="R93" s="214"/>
    </row>
    <row r="94" spans="2:18" x14ac:dyDescent="0.2">
      <c r="B94" s="181"/>
      <c r="C94" s="181"/>
      <c r="D94" s="28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  <c r="R94" s="214"/>
    </row>
    <row r="95" spans="2:18" x14ac:dyDescent="0.2">
      <c r="B95" s="181"/>
      <c r="C95" s="181"/>
      <c r="D95" s="28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  <c r="R95" s="214"/>
    </row>
    <row r="96" spans="2:18" x14ac:dyDescent="0.2">
      <c r="B96" s="181"/>
      <c r="C96" s="181"/>
      <c r="D96" s="28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  <c r="R96" s="214"/>
    </row>
    <row r="97" spans="2:18" x14ac:dyDescent="0.2">
      <c r="B97" s="181"/>
      <c r="C97" s="181"/>
      <c r="D97" s="28"/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4"/>
      <c r="Q97" s="214"/>
      <c r="R97" s="214"/>
    </row>
    <row r="98" spans="2:18" x14ac:dyDescent="0.2">
      <c r="B98" s="181"/>
      <c r="C98" s="181"/>
      <c r="D98" s="28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  <c r="R98" s="214"/>
    </row>
    <row r="99" spans="2:18" x14ac:dyDescent="0.2">
      <c r="B99" s="181"/>
      <c r="C99" s="181"/>
      <c r="D99" s="28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  <c r="R99" s="214"/>
    </row>
    <row r="100" spans="2:18" x14ac:dyDescent="0.2">
      <c r="B100" s="181"/>
      <c r="C100" s="181"/>
      <c r="D100" s="28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  <c r="R100" s="214"/>
    </row>
    <row r="101" spans="2:18" x14ac:dyDescent="0.2">
      <c r="B101" s="181"/>
      <c r="C101" s="181"/>
      <c r="D101" s="28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</row>
    <row r="102" spans="2:18" x14ac:dyDescent="0.2">
      <c r="B102" s="181"/>
      <c r="C102" s="181"/>
      <c r="D102" s="28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  <c r="R102" s="214"/>
    </row>
    <row r="103" spans="2:18" x14ac:dyDescent="0.2">
      <c r="B103" s="181"/>
      <c r="C103" s="181"/>
      <c r="D103" s="28"/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</row>
    <row r="104" spans="2:18" x14ac:dyDescent="0.2">
      <c r="B104" s="181"/>
      <c r="C104" s="181"/>
      <c r="D104" s="28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  <c r="R104" s="214"/>
    </row>
    <row r="105" spans="2:18" x14ac:dyDescent="0.2">
      <c r="B105" s="181"/>
      <c r="C105" s="181"/>
      <c r="D105" s="28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  <c r="R105" s="214"/>
    </row>
    <row r="106" spans="2:18" x14ac:dyDescent="0.2">
      <c r="B106" s="181"/>
      <c r="C106" s="181"/>
      <c r="D106" s="28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  <c r="R106" s="214"/>
    </row>
    <row r="107" spans="2:18" x14ac:dyDescent="0.2">
      <c r="B107" s="181"/>
      <c r="C107" s="181"/>
      <c r="D107" s="28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  <c r="R107" s="214"/>
    </row>
    <row r="108" spans="2:18" x14ac:dyDescent="0.2">
      <c r="B108" s="181"/>
      <c r="C108" s="181"/>
      <c r="D108" s="28"/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  <c r="R108" s="214"/>
    </row>
    <row r="109" spans="2:18" x14ac:dyDescent="0.2">
      <c r="B109" s="181"/>
      <c r="C109" s="181"/>
      <c r="D109" s="28"/>
      <c r="E109" s="214"/>
      <c r="F109" s="214"/>
      <c r="G109" s="214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  <c r="R109" s="214"/>
    </row>
    <row r="110" spans="2:18" x14ac:dyDescent="0.2">
      <c r="B110" s="181"/>
      <c r="C110" s="181"/>
      <c r="D110" s="28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  <c r="R110" s="214"/>
    </row>
    <row r="111" spans="2:18" x14ac:dyDescent="0.2">
      <c r="B111" s="181"/>
      <c r="C111" s="181"/>
      <c r="D111" s="28"/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  <c r="O111" s="214"/>
      <c r="P111" s="214"/>
      <c r="Q111" s="214"/>
      <c r="R111" s="214"/>
    </row>
    <row r="112" spans="2:18" x14ac:dyDescent="0.2">
      <c r="B112" s="181"/>
      <c r="C112" s="181"/>
      <c r="D112" s="28"/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  <c r="R112" s="214"/>
    </row>
    <row r="113" spans="2:18" x14ac:dyDescent="0.2">
      <c r="B113" s="181"/>
      <c r="C113" s="181"/>
      <c r="D113" s="28"/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  <c r="R113" s="214"/>
    </row>
    <row r="114" spans="2:18" x14ac:dyDescent="0.2">
      <c r="B114" s="181"/>
      <c r="C114" s="181"/>
      <c r="D114" s="28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  <c r="R114" s="214"/>
    </row>
    <row r="115" spans="2:18" x14ac:dyDescent="0.2">
      <c r="B115" s="181"/>
      <c r="C115" s="181"/>
      <c r="D115" s="28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  <c r="R115" s="214"/>
    </row>
    <row r="116" spans="2:18" x14ac:dyDescent="0.2">
      <c r="B116" s="181"/>
      <c r="C116" s="181"/>
      <c r="D116" s="28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  <c r="R116" s="214"/>
    </row>
    <row r="117" spans="2:18" x14ac:dyDescent="0.2">
      <c r="B117" s="181"/>
      <c r="C117" s="181"/>
      <c r="D117" s="28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  <c r="R117" s="214"/>
    </row>
    <row r="118" spans="2:18" x14ac:dyDescent="0.2">
      <c r="B118" s="181"/>
      <c r="C118" s="181"/>
      <c r="D118" s="28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  <c r="R118" s="214"/>
    </row>
    <row r="119" spans="2:18" x14ac:dyDescent="0.2">
      <c r="B119" s="181"/>
      <c r="C119" s="181"/>
      <c r="D119" s="28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  <c r="R119" s="214"/>
    </row>
    <row r="120" spans="2:18" x14ac:dyDescent="0.2">
      <c r="B120" s="181"/>
      <c r="C120" s="181"/>
      <c r="D120" s="28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  <c r="R120" s="214"/>
    </row>
    <row r="121" spans="2:18" x14ac:dyDescent="0.2">
      <c r="B121" s="181"/>
      <c r="C121" s="181"/>
      <c r="D121" s="28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  <c r="R121" s="214"/>
    </row>
    <row r="122" spans="2:18" x14ac:dyDescent="0.2">
      <c r="B122" s="181"/>
      <c r="C122" s="181"/>
      <c r="D122" s="28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  <c r="R122" s="214"/>
    </row>
    <row r="123" spans="2:18" x14ac:dyDescent="0.2">
      <c r="B123" s="181"/>
      <c r="C123" s="181"/>
      <c r="D123" s="28"/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</row>
    <row r="124" spans="2:18" x14ac:dyDescent="0.2">
      <c r="B124" s="181"/>
      <c r="C124" s="181"/>
      <c r="D124" s="28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</row>
    <row r="125" spans="2:18" x14ac:dyDescent="0.2">
      <c r="B125" s="181"/>
      <c r="C125" s="181"/>
      <c r="D125" s="28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</row>
    <row r="126" spans="2:18" x14ac:dyDescent="0.2">
      <c r="B126" s="181"/>
      <c r="C126" s="181"/>
      <c r="D126" s="28"/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</row>
    <row r="127" spans="2:18" x14ac:dyDescent="0.2">
      <c r="B127" s="181"/>
      <c r="C127" s="181"/>
      <c r="D127" s="28"/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</row>
    <row r="128" spans="2:18" x14ac:dyDescent="0.2">
      <c r="B128" s="181"/>
      <c r="C128" s="181"/>
      <c r="D128" s="28"/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</row>
    <row r="129" spans="2:18" x14ac:dyDescent="0.2">
      <c r="B129" s="181"/>
      <c r="C129" s="181"/>
      <c r="D129" s="28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</row>
    <row r="130" spans="2:18" x14ac:dyDescent="0.2">
      <c r="B130" s="181"/>
      <c r="C130" s="181"/>
      <c r="D130" s="28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</row>
    <row r="131" spans="2:18" x14ac:dyDescent="0.2">
      <c r="B131" s="181"/>
      <c r="C131" s="181"/>
      <c r="D131" s="28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</row>
    <row r="132" spans="2:18" x14ac:dyDescent="0.2">
      <c r="B132" s="181"/>
      <c r="C132" s="181"/>
      <c r="D132" s="28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</row>
    <row r="133" spans="2:18" x14ac:dyDescent="0.2">
      <c r="B133" s="181"/>
      <c r="C133" s="181"/>
      <c r="D133" s="28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</row>
    <row r="134" spans="2:18" x14ac:dyDescent="0.2">
      <c r="B134" s="181"/>
      <c r="C134" s="181"/>
      <c r="D134" s="28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</row>
    <row r="135" spans="2:18" x14ac:dyDescent="0.2">
      <c r="B135" s="181"/>
      <c r="C135" s="181"/>
      <c r="D135" s="28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</row>
    <row r="136" spans="2:18" x14ac:dyDescent="0.2">
      <c r="B136" s="181"/>
      <c r="C136" s="181"/>
      <c r="D136" s="28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</row>
    <row r="137" spans="2:18" x14ac:dyDescent="0.2">
      <c r="B137" s="181"/>
      <c r="C137" s="181"/>
      <c r="D137" s="28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</row>
    <row r="138" spans="2:18" x14ac:dyDescent="0.2">
      <c r="B138" s="181"/>
      <c r="C138" s="181"/>
      <c r="D138" s="28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</row>
    <row r="139" spans="2:18" x14ac:dyDescent="0.2">
      <c r="B139" s="181"/>
      <c r="C139" s="181"/>
      <c r="D139" s="28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</row>
    <row r="140" spans="2:18" x14ac:dyDescent="0.2">
      <c r="B140" s="181"/>
      <c r="C140" s="181"/>
      <c r="D140" s="28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</row>
    <row r="141" spans="2:18" x14ac:dyDescent="0.2">
      <c r="B141" s="181"/>
      <c r="C141" s="181"/>
      <c r="D141" s="28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</row>
    <row r="142" spans="2:18" x14ac:dyDescent="0.2">
      <c r="B142" s="181"/>
      <c r="C142" s="181"/>
      <c r="D142" s="28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</row>
    <row r="143" spans="2:18" x14ac:dyDescent="0.2">
      <c r="B143" s="181"/>
      <c r="C143" s="181"/>
      <c r="D143" s="28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</row>
    <row r="144" spans="2:18" x14ac:dyDescent="0.2">
      <c r="B144" s="181"/>
      <c r="C144" s="181"/>
      <c r="D144" s="28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</row>
    <row r="145" spans="2:18" x14ac:dyDescent="0.2">
      <c r="B145" s="181"/>
      <c r="C145" s="181"/>
      <c r="D145" s="28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</row>
    <row r="146" spans="2:18" x14ac:dyDescent="0.2">
      <c r="B146" s="181"/>
      <c r="C146" s="181"/>
      <c r="D146" s="28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</row>
    <row r="147" spans="2:18" x14ac:dyDescent="0.2">
      <c r="B147" s="181"/>
      <c r="C147" s="181"/>
      <c r="D147" s="28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</row>
    <row r="148" spans="2:18" x14ac:dyDescent="0.2">
      <c r="B148" s="181"/>
      <c r="C148" s="181"/>
      <c r="D148" s="28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</row>
    <row r="149" spans="2:18" x14ac:dyDescent="0.2">
      <c r="B149" s="181"/>
      <c r="C149" s="181"/>
      <c r="D149" s="28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</row>
    <row r="150" spans="2:18" x14ac:dyDescent="0.2">
      <c r="B150" s="181"/>
      <c r="C150" s="181"/>
      <c r="D150" s="28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</row>
    <row r="151" spans="2:18" x14ac:dyDescent="0.2">
      <c r="B151" s="181"/>
      <c r="C151" s="181"/>
      <c r="D151" s="28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</row>
    <row r="152" spans="2:18" x14ac:dyDescent="0.2">
      <c r="B152" s="181"/>
      <c r="C152" s="181"/>
      <c r="D152" s="28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</row>
    <row r="153" spans="2:18" x14ac:dyDescent="0.2">
      <c r="B153" s="181"/>
      <c r="C153" s="181"/>
      <c r="D153" s="28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</row>
    <row r="154" spans="2:18" x14ac:dyDescent="0.2">
      <c r="B154" s="181"/>
      <c r="C154" s="181"/>
      <c r="D154" s="28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</row>
    <row r="155" spans="2:18" x14ac:dyDescent="0.2">
      <c r="B155" s="181"/>
      <c r="C155" s="181"/>
      <c r="D155" s="28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</row>
    <row r="156" spans="2:18" x14ac:dyDescent="0.2">
      <c r="B156" s="181"/>
      <c r="C156" s="181"/>
      <c r="D156" s="28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</row>
    <row r="157" spans="2:18" x14ac:dyDescent="0.2">
      <c r="B157" s="181"/>
      <c r="C157" s="181"/>
      <c r="D157" s="28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</row>
    <row r="158" spans="2:18" x14ac:dyDescent="0.2">
      <c r="B158" s="181"/>
      <c r="C158" s="181"/>
      <c r="D158" s="28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</row>
    <row r="159" spans="2:18" x14ac:dyDescent="0.2">
      <c r="B159" s="181"/>
      <c r="C159" s="181"/>
      <c r="D159" s="28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</row>
    <row r="160" spans="2:18" x14ac:dyDescent="0.2">
      <c r="B160" s="181"/>
      <c r="C160" s="181"/>
      <c r="D160" s="28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</row>
    <row r="161" spans="2:18" x14ac:dyDescent="0.2">
      <c r="B161" s="181"/>
      <c r="C161" s="181"/>
      <c r="D161" s="28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</row>
    <row r="162" spans="2:18" x14ac:dyDescent="0.2">
      <c r="B162" s="181"/>
      <c r="C162" s="181"/>
      <c r="D162" s="28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</row>
    <row r="163" spans="2:18" x14ac:dyDescent="0.2">
      <c r="B163" s="181"/>
      <c r="C163" s="181"/>
      <c r="D163" s="28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</row>
    <row r="164" spans="2:18" x14ac:dyDescent="0.2">
      <c r="B164" s="181"/>
      <c r="C164" s="181"/>
      <c r="D164" s="28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</row>
    <row r="165" spans="2:18" x14ac:dyDescent="0.2">
      <c r="B165" s="181"/>
      <c r="C165" s="181"/>
      <c r="D165" s="28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</row>
    <row r="166" spans="2:18" x14ac:dyDescent="0.2">
      <c r="B166" s="181"/>
      <c r="C166" s="181"/>
      <c r="D166" s="28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</row>
    <row r="167" spans="2:18" x14ac:dyDescent="0.2">
      <c r="B167" s="181"/>
      <c r="C167" s="181"/>
      <c r="D167" s="28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</row>
    <row r="168" spans="2:18" x14ac:dyDescent="0.2">
      <c r="B168" s="181"/>
      <c r="C168" s="181"/>
      <c r="D168" s="28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</row>
    <row r="169" spans="2:18" x14ac:dyDescent="0.2">
      <c r="B169" s="181"/>
      <c r="C169" s="181"/>
      <c r="D169" s="28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</row>
    <row r="170" spans="2:18" x14ac:dyDescent="0.2">
      <c r="B170" s="181"/>
      <c r="C170" s="181"/>
      <c r="D170" s="28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</row>
    <row r="171" spans="2:18" x14ac:dyDescent="0.2">
      <c r="B171" s="181"/>
      <c r="C171" s="181"/>
      <c r="D171" s="28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</row>
    <row r="172" spans="2:18" x14ac:dyDescent="0.2">
      <c r="B172" s="181"/>
      <c r="C172" s="181"/>
      <c r="D172" s="28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</row>
    <row r="173" spans="2:18" x14ac:dyDescent="0.2">
      <c r="B173" s="181"/>
      <c r="C173" s="181"/>
      <c r="D173" s="28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</row>
    <row r="174" spans="2:18" x14ac:dyDescent="0.2">
      <c r="B174" s="181"/>
      <c r="C174" s="181"/>
      <c r="D174" s="28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</row>
    <row r="175" spans="2:18" x14ac:dyDescent="0.2">
      <c r="B175" s="181"/>
      <c r="C175" s="181"/>
      <c r="D175" s="28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</row>
    <row r="176" spans="2:18" x14ac:dyDescent="0.2">
      <c r="B176" s="181"/>
      <c r="C176" s="181"/>
      <c r="D176" s="28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</row>
    <row r="177" spans="2:18" x14ac:dyDescent="0.2">
      <c r="B177" s="181"/>
      <c r="C177" s="181"/>
      <c r="D177" s="28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</row>
    <row r="178" spans="2:18" x14ac:dyDescent="0.2">
      <c r="B178" s="181"/>
      <c r="C178" s="181"/>
      <c r="D178" s="28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</row>
    <row r="179" spans="2:18" x14ac:dyDescent="0.2">
      <c r="B179" s="181"/>
      <c r="C179" s="181"/>
      <c r="D179" s="28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</row>
    <row r="180" spans="2:18" x14ac:dyDescent="0.2">
      <c r="B180" s="181"/>
      <c r="C180" s="181"/>
      <c r="D180" s="28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</row>
    <row r="181" spans="2:18" x14ac:dyDescent="0.2">
      <c r="B181" s="181"/>
      <c r="C181" s="181"/>
      <c r="D181" s="28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</row>
    <row r="182" spans="2:18" x14ac:dyDescent="0.2">
      <c r="B182" s="181"/>
      <c r="C182" s="181"/>
      <c r="D182" s="28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</row>
    <row r="183" spans="2:18" x14ac:dyDescent="0.2">
      <c r="B183" s="181"/>
      <c r="C183" s="181"/>
      <c r="D183" s="28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</row>
    <row r="184" spans="2:18" x14ac:dyDescent="0.2">
      <c r="B184" s="181"/>
      <c r="C184" s="181"/>
      <c r="D184" s="28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</row>
    <row r="185" spans="2:18" x14ac:dyDescent="0.2">
      <c r="B185" s="181"/>
      <c r="C185" s="181"/>
      <c r="D185" s="28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</row>
    <row r="186" spans="2:18" x14ac:dyDescent="0.2">
      <c r="B186" s="181"/>
      <c r="C186" s="181"/>
      <c r="D186" s="28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</row>
    <row r="187" spans="2:18" x14ac:dyDescent="0.2">
      <c r="B187" s="181"/>
      <c r="C187" s="181"/>
      <c r="D187" s="28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</row>
    <row r="188" spans="2:18" x14ac:dyDescent="0.2">
      <c r="B188" s="181"/>
      <c r="C188" s="181"/>
      <c r="D188" s="28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</row>
    <row r="189" spans="2:18" x14ac:dyDescent="0.2">
      <c r="B189" s="181"/>
      <c r="C189" s="181"/>
      <c r="D189" s="28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</row>
    <row r="190" spans="2:18" x14ac:dyDescent="0.2">
      <c r="B190" s="181"/>
      <c r="C190" s="181"/>
      <c r="D190" s="28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</row>
    <row r="191" spans="2:18" x14ac:dyDescent="0.2">
      <c r="B191" s="181"/>
      <c r="C191" s="181"/>
      <c r="D191" s="28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</row>
    <row r="192" spans="2:18" x14ac:dyDescent="0.2">
      <c r="B192" s="181"/>
      <c r="C192" s="181"/>
      <c r="D192" s="28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</row>
    <row r="193" spans="2:18" x14ac:dyDescent="0.2">
      <c r="B193" s="181"/>
      <c r="C193" s="181"/>
      <c r="D193" s="28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</row>
    <row r="194" spans="2:18" x14ac:dyDescent="0.2">
      <c r="B194" s="181"/>
      <c r="C194" s="181"/>
      <c r="D194" s="28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</row>
    <row r="195" spans="2:18" x14ac:dyDescent="0.2">
      <c r="B195" s="181"/>
      <c r="C195" s="181"/>
      <c r="D195" s="28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</row>
    <row r="196" spans="2:18" x14ac:dyDescent="0.2">
      <c r="B196" s="181"/>
      <c r="C196" s="181"/>
      <c r="D196" s="28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</row>
    <row r="197" spans="2:18" x14ac:dyDescent="0.2">
      <c r="B197" s="181"/>
      <c r="C197" s="181"/>
      <c r="D197" s="28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</row>
    <row r="198" spans="2:18" x14ac:dyDescent="0.2">
      <c r="B198" s="181"/>
      <c r="C198" s="181"/>
      <c r="D198" s="28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</row>
    <row r="199" spans="2:18" x14ac:dyDescent="0.2">
      <c r="B199" s="181"/>
      <c r="C199" s="181"/>
      <c r="D199" s="28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</row>
    <row r="200" spans="2:18" x14ac:dyDescent="0.2">
      <c r="B200" s="181"/>
      <c r="C200" s="181"/>
      <c r="D200" s="28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</row>
    <row r="201" spans="2:18" x14ac:dyDescent="0.2">
      <c r="B201" s="181"/>
      <c r="C201" s="181"/>
      <c r="D201" s="28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</row>
    <row r="202" spans="2:18" x14ac:dyDescent="0.2">
      <c r="B202" s="181"/>
      <c r="C202" s="181"/>
      <c r="D202" s="28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</row>
    <row r="203" spans="2:18" x14ac:dyDescent="0.2">
      <c r="B203" s="181"/>
      <c r="C203" s="181"/>
      <c r="D203" s="28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</row>
    <row r="204" spans="2:18" x14ac:dyDescent="0.2">
      <c r="B204" s="181"/>
      <c r="C204" s="181"/>
      <c r="D204" s="28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</row>
    <row r="205" spans="2:18" x14ac:dyDescent="0.2">
      <c r="B205" s="181"/>
      <c r="C205" s="181"/>
      <c r="D205" s="28"/>
      <c r="E205" s="214"/>
      <c r="F205" s="214"/>
      <c r="G205" s="214"/>
      <c r="H205" s="214"/>
      <c r="I205" s="214"/>
      <c r="J205" s="214"/>
      <c r="K205" s="214"/>
      <c r="L205" s="214"/>
      <c r="M205" s="214"/>
      <c r="N205" s="214"/>
      <c r="O205" s="214"/>
      <c r="P205" s="214"/>
      <c r="Q205" s="214"/>
      <c r="R205" s="214"/>
    </row>
    <row r="206" spans="2:18" x14ac:dyDescent="0.2">
      <c r="B206" s="181"/>
      <c r="C206" s="181"/>
      <c r="D206" s="28"/>
      <c r="E206" s="214"/>
      <c r="F206" s="214"/>
      <c r="G206" s="214"/>
      <c r="H206" s="214"/>
      <c r="I206" s="214"/>
      <c r="J206" s="214"/>
      <c r="K206" s="214"/>
      <c r="L206" s="214"/>
      <c r="M206" s="214"/>
      <c r="N206" s="214"/>
      <c r="O206" s="214"/>
      <c r="P206" s="214"/>
      <c r="Q206" s="214"/>
      <c r="R206" s="214"/>
    </row>
    <row r="207" spans="2:18" x14ac:dyDescent="0.2">
      <c r="B207" s="181"/>
      <c r="C207" s="181"/>
      <c r="D207" s="28"/>
      <c r="E207" s="214"/>
      <c r="F207" s="214"/>
      <c r="G207" s="214"/>
      <c r="H207" s="214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</row>
    <row r="208" spans="2:18" x14ac:dyDescent="0.2">
      <c r="B208" s="181"/>
      <c r="C208" s="181"/>
      <c r="D208" s="28"/>
      <c r="E208" s="214"/>
      <c r="F208" s="214"/>
      <c r="G208" s="214"/>
      <c r="H208" s="214"/>
      <c r="I208" s="214"/>
      <c r="J208" s="214"/>
      <c r="K208" s="214"/>
      <c r="L208" s="214"/>
      <c r="M208" s="214"/>
      <c r="N208" s="214"/>
      <c r="O208" s="214"/>
      <c r="P208" s="214"/>
      <c r="Q208" s="214"/>
      <c r="R208" s="214"/>
    </row>
    <row r="209" spans="2:18" x14ac:dyDescent="0.2">
      <c r="B209" s="181"/>
      <c r="C209" s="181"/>
      <c r="D209" s="28"/>
      <c r="E209" s="214"/>
      <c r="F209" s="214"/>
      <c r="G209" s="214"/>
      <c r="H209" s="214"/>
      <c r="I209" s="214"/>
      <c r="J209" s="214"/>
      <c r="K209" s="214"/>
      <c r="L209" s="214"/>
      <c r="M209" s="214"/>
      <c r="N209" s="214"/>
      <c r="O209" s="214"/>
      <c r="P209" s="214"/>
      <c r="Q209" s="214"/>
      <c r="R209" s="214"/>
    </row>
    <row r="210" spans="2:18" x14ac:dyDescent="0.2">
      <c r="B210" s="181"/>
      <c r="C210" s="181"/>
      <c r="D210" s="28"/>
      <c r="E210" s="214"/>
      <c r="F210" s="214"/>
      <c r="G210" s="214"/>
      <c r="H210" s="214"/>
      <c r="I210" s="214"/>
      <c r="J210" s="214"/>
      <c r="K210" s="214"/>
      <c r="L210" s="214"/>
      <c r="M210" s="214"/>
      <c r="N210" s="214"/>
      <c r="O210" s="214"/>
      <c r="P210" s="214"/>
      <c r="Q210" s="214"/>
      <c r="R210" s="214"/>
    </row>
    <row r="211" spans="2:18" x14ac:dyDescent="0.2">
      <c r="B211" s="181"/>
      <c r="C211" s="181"/>
      <c r="D211" s="28"/>
      <c r="E211" s="214"/>
      <c r="F211" s="214"/>
      <c r="G211" s="214"/>
      <c r="H211" s="214"/>
      <c r="I211" s="214"/>
      <c r="J211" s="214"/>
      <c r="K211" s="214"/>
      <c r="L211" s="214"/>
      <c r="M211" s="214"/>
      <c r="N211" s="214"/>
      <c r="O211" s="214"/>
      <c r="P211" s="214"/>
      <c r="Q211" s="214"/>
      <c r="R211" s="214"/>
    </row>
    <row r="212" spans="2:18" x14ac:dyDescent="0.2">
      <c r="B212" s="181"/>
      <c r="C212" s="181"/>
      <c r="D212" s="28"/>
      <c r="E212" s="214"/>
      <c r="F212" s="214"/>
      <c r="G212" s="214"/>
      <c r="H212" s="214"/>
      <c r="I212" s="214"/>
      <c r="J212" s="214"/>
      <c r="K212" s="214"/>
      <c r="L212" s="214"/>
      <c r="M212" s="214"/>
      <c r="N212" s="214"/>
      <c r="O212" s="214"/>
      <c r="P212" s="214"/>
      <c r="Q212" s="214"/>
      <c r="R212" s="214"/>
    </row>
    <row r="213" spans="2:18" x14ac:dyDescent="0.2">
      <c r="B213" s="181"/>
      <c r="C213" s="181"/>
      <c r="D213" s="28"/>
      <c r="E213" s="214"/>
      <c r="F213" s="214"/>
      <c r="G213" s="214"/>
      <c r="H213" s="214"/>
      <c r="I213" s="214"/>
      <c r="J213" s="214"/>
      <c r="K213" s="214"/>
      <c r="L213" s="214"/>
      <c r="M213" s="214"/>
      <c r="N213" s="214"/>
      <c r="O213" s="214"/>
      <c r="P213" s="214"/>
      <c r="Q213" s="214"/>
      <c r="R213" s="214"/>
    </row>
    <row r="214" spans="2:18" x14ac:dyDescent="0.2">
      <c r="B214" s="181"/>
      <c r="C214" s="181"/>
      <c r="D214" s="28"/>
      <c r="E214" s="214"/>
      <c r="F214" s="214"/>
      <c r="G214" s="214"/>
      <c r="H214" s="214"/>
      <c r="I214" s="214"/>
      <c r="J214" s="214"/>
      <c r="K214" s="214"/>
      <c r="L214" s="214"/>
      <c r="M214" s="214"/>
      <c r="N214" s="214"/>
      <c r="O214" s="214"/>
      <c r="P214" s="214"/>
      <c r="Q214" s="214"/>
      <c r="R214" s="214"/>
    </row>
    <row r="215" spans="2:18" x14ac:dyDescent="0.2">
      <c r="B215" s="181"/>
      <c r="C215" s="181"/>
      <c r="D215" s="28"/>
      <c r="E215" s="214"/>
      <c r="F215" s="214"/>
      <c r="G215" s="214"/>
      <c r="H215" s="214"/>
      <c r="I215" s="214"/>
      <c r="J215" s="214"/>
      <c r="K215" s="214"/>
      <c r="L215" s="214"/>
      <c r="M215" s="214"/>
      <c r="N215" s="214"/>
      <c r="O215" s="214"/>
      <c r="P215" s="214"/>
      <c r="Q215" s="214"/>
      <c r="R215" s="214"/>
    </row>
    <row r="216" spans="2:18" x14ac:dyDescent="0.2">
      <c r="B216" s="181"/>
      <c r="C216" s="181"/>
      <c r="D216" s="28"/>
      <c r="E216" s="214"/>
      <c r="F216" s="214"/>
      <c r="G216" s="214"/>
      <c r="H216" s="214"/>
      <c r="I216" s="214"/>
      <c r="J216" s="214"/>
      <c r="K216" s="214"/>
      <c r="L216" s="214"/>
      <c r="M216" s="214"/>
      <c r="N216" s="214"/>
      <c r="O216" s="214"/>
      <c r="P216" s="214"/>
      <c r="Q216" s="214"/>
      <c r="R216" s="214"/>
    </row>
    <row r="217" spans="2:18" x14ac:dyDescent="0.2">
      <c r="B217" s="181"/>
      <c r="C217" s="181"/>
      <c r="D217" s="28"/>
      <c r="E217" s="214"/>
      <c r="F217" s="214"/>
      <c r="G217" s="214"/>
      <c r="H217" s="214"/>
      <c r="I217" s="214"/>
      <c r="J217" s="214"/>
      <c r="K217" s="214"/>
      <c r="L217" s="214"/>
      <c r="M217" s="214"/>
      <c r="N217" s="214"/>
      <c r="O217" s="214"/>
      <c r="P217" s="214"/>
      <c r="Q217" s="214"/>
      <c r="R217" s="214"/>
    </row>
    <row r="218" spans="2:18" x14ac:dyDescent="0.2">
      <c r="B218" s="181"/>
      <c r="C218" s="181"/>
      <c r="D218" s="28"/>
      <c r="E218" s="214"/>
      <c r="F218" s="214"/>
      <c r="G218" s="214"/>
      <c r="H218" s="214"/>
      <c r="I218" s="214"/>
      <c r="J218" s="214"/>
      <c r="K218" s="214"/>
      <c r="L218" s="214"/>
      <c r="M218" s="214"/>
      <c r="N218" s="214"/>
      <c r="O218" s="214"/>
      <c r="P218" s="214"/>
      <c r="Q218" s="214"/>
      <c r="R218" s="214"/>
    </row>
    <row r="219" spans="2:18" x14ac:dyDescent="0.2">
      <c r="B219" s="181"/>
      <c r="C219" s="181"/>
      <c r="D219" s="28"/>
      <c r="E219" s="214"/>
      <c r="F219" s="214"/>
      <c r="G219" s="214"/>
      <c r="H219" s="214"/>
      <c r="I219" s="214"/>
      <c r="J219" s="214"/>
      <c r="K219" s="214"/>
      <c r="L219" s="214"/>
      <c r="M219" s="214"/>
      <c r="N219" s="214"/>
      <c r="O219" s="214"/>
      <c r="P219" s="214"/>
      <c r="Q219" s="214"/>
      <c r="R219" s="214"/>
    </row>
    <row r="220" spans="2:18" x14ac:dyDescent="0.2">
      <c r="B220" s="181"/>
      <c r="C220" s="181"/>
      <c r="D220" s="28"/>
      <c r="E220" s="214"/>
      <c r="F220" s="214"/>
      <c r="G220" s="214"/>
      <c r="H220" s="214"/>
      <c r="I220" s="214"/>
      <c r="J220" s="214"/>
      <c r="K220" s="214"/>
      <c r="L220" s="214"/>
      <c r="M220" s="214"/>
      <c r="N220" s="214"/>
      <c r="O220" s="214"/>
      <c r="P220" s="214"/>
      <c r="Q220" s="214"/>
      <c r="R220" s="214"/>
    </row>
    <row r="221" spans="2:18" x14ac:dyDescent="0.2">
      <c r="B221" s="181"/>
      <c r="C221" s="181"/>
      <c r="D221" s="28"/>
      <c r="E221" s="214"/>
      <c r="F221" s="214"/>
      <c r="G221" s="214"/>
      <c r="H221" s="214"/>
      <c r="I221" s="214"/>
      <c r="J221" s="214"/>
      <c r="K221" s="214"/>
      <c r="L221" s="214"/>
      <c r="M221" s="214"/>
      <c r="N221" s="214"/>
      <c r="O221" s="214"/>
      <c r="P221" s="214"/>
      <c r="Q221" s="214"/>
      <c r="R221" s="214"/>
    </row>
    <row r="222" spans="2:18" x14ac:dyDescent="0.2">
      <c r="B222" s="181"/>
      <c r="C222" s="181"/>
      <c r="D222" s="28"/>
      <c r="E222" s="214"/>
      <c r="F222" s="214"/>
      <c r="G222" s="214"/>
      <c r="H222" s="214"/>
      <c r="I222" s="214"/>
      <c r="J222" s="214"/>
      <c r="K222" s="214"/>
      <c r="L222" s="214"/>
      <c r="M222" s="214"/>
      <c r="N222" s="214"/>
      <c r="O222" s="214"/>
      <c r="P222" s="214"/>
      <c r="Q222" s="214"/>
      <c r="R222" s="214"/>
    </row>
    <row r="223" spans="2:18" x14ac:dyDescent="0.2">
      <c r="B223" s="181"/>
      <c r="C223" s="181"/>
      <c r="D223" s="28"/>
      <c r="E223" s="214"/>
      <c r="F223" s="214"/>
      <c r="G223" s="214"/>
      <c r="H223" s="214"/>
      <c r="I223" s="214"/>
      <c r="J223" s="214"/>
      <c r="K223" s="214"/>
      <c r="L223" s="214"/>
      <c r="M223" s="214"/>
      <c r="N223" s="214"/>
      <c r="O223" s="214"/>
      <c r="P223" s="214"/>
      <c r="Q223" s="214"/>
      <c r="R223" s="214"/>
    </row>
    <row r="224" spans="2:18" x14ac:dyDescent="0.2">
      <c r="B224" s="181"/>
      <c r="C224" s="181"/>
      <c r="D224" s="28"/>
      <c r="E224" s="214"/>
      <c r="F224" s="214"/>
      <c r="G224" s="214"/>
      <c r="H224" s="214"/>
      <c r="I224" s="214"/>
      <c r="J224" s="214"/>
      <c r="K224" s="214"/>
      <c r="L224" s="214"/>
      <c r="M224" s="214"/>
      <c r="N224" s="214"/>
      <c r="O224" s="214"/>
      <c r="P224" s="214"/>
      <c r="Q224" s="214"/>
      <c r="R224" s="214"/>
    </row>
    <row r="225" spans="2:18" x14ac:dyDescent="0.2">
      <c r="B225" s="181"/>
      <c r="C225" s="181"/>
      <c r="D225" s="28"/>
      <c r="E225" s="214"/>
      <c r="F225" s="214"/>
      <c r="G225" s="214"/>
      <c r="H225" s="214"/>
      <c r="I225" s="214"/>
      <c r="J225" s="214"/>
      <c r="K225" s="214"/>
      <c r="L225" s="214"/>
      <c r="M225" s="214"/>
      <c r="N225" s="214"/>
      <c r="O225" s="214"/>
      <c r="P225" s="214"/>
      <c r="Q225" s="214"/>
      <c r="R225" s="214"/>
    </row>
    <row r="226" spans="2:18" x14ac:dyDescent="0.2">
      <c r="B226" s="181"/>
      <c r="C226" s="181"/>
      <c r="D226" s="28"/>
      <c r="E226" s="214"/>
      <c r="F226" s="214"/>
      <c r="G226" s="214"/>
      <c r="H226" s="214"/>
      <c r="I226" s="214"/>
      <c r="J226" s="214"/>
      <c r="K226" s="214"/>
      <c r="L226" s="214"/>
      <c r="M226" s="214"/>
      <c r="N226" s="214"/>
      <c r="O226" s="214"/>
      <c r="P226" s="214"/>
      <c r="Q226" s="214"/>
      <c r="R226" s="214"/>
    </row>
    <row r="227" spans="2:18" x14ac:dyDescent="0.2">
      <c r="B227" s="181"/>
      <c r="C227" s="181"/>
      <c r="D227" s="28"/>
      <c r="E227" s="214"/>
      <c r="F227" s="214"/>
      <c r="G227" s="214"/>
      <c r="H227" s="214"/>
      <c r="I227" s="214"/>
      <c r="J227" s="214"/>
      <c r="K227" s="214"/>
      <c r="L227" s="214"/>
      <c r="M227" s="214"/>
      <c r="N227" s="214"/>
      <c r="O227" s="214"/>
      <c r="P227" s="214"/>
      <c r="Q227" s="214"/>
      <c r="R227" s="214"/>
    </row>
    <row r="228" spans="2:18" x14ac:dyDescent="0.2">
      <c r="B228" s="181"/>
      <c r="C228" s="181"/>
      <c r="D228" s="28"/>
      <c r="E228" s="214"/>
      <c r="F228" s="214"/>
      <c r="G228" s="214"/>
      <c r="H228" s="214"/>
      <c r="I228" s="214"/>
      <c r="J228" s="214"/>
      <c r="K228" s="214"/>
      <c r="L228" s="214"/>
      <c r="M228" s="214"/>
      <c r="N228" s="214"/>
      <c r="O228" s="214"/>
      <c r="P228" s="214"/>
      <c r="Q228" s="214"/>
      <c r="R228" s="214"/>
    </row>
    <row r="229" spans="2:18" x14ac:dyDescent="0.2">
      <c r="B229" s="181"/>
      <c r="C229" s="181"/>
      <c r="D229" s="28"/>
      <c r="E229" s="214"/>
      <c r="F229" s="214"/>
      <c r="G229" s="214"/>
      <c r="H229" s="214"/>
      <c r="I229" s="214"/>
      <c r="J229" s="214"/>
      <c r="K229" s="214"/>
      <c r="L229" s="214"/>
      <c r="M229" s="214"/>
      <c r="N229" s="214"/>
      <c r="O229" s="214"/>
      <c r="P229" s="214"/>
      <c r="Q229" s="214"/>
      <c r="R229" s="214"/>
    </row>
    <row r="230" spans="2:18" x14ac:dyDescent="0.2">
      <c r="B230" s="181"/>
      <c r="C230" s="181"/>
      <c r="D230" s="28"/>
      <c r="E230" s="214"/>
      <c r="F230" s="214"/>
      <c r="G230" s="214"/>
      <c r="H230" s="214"/>
      <c r="I230" s="214"/>
      <c r="J230" s="214"/>
      <c r="K230" s="214"/>
      <c r="L230" s="214"/>
      <c r="M230" s="214"/>
      <c r="N230" s="214"/>
      <c r="O230" s="214"/>
      <c r="P230" s="214"/>
      <c r="Q230" s="214"/>
      <c r="R230" s="214"/>
    </row>
    <row r="231" spans="2:18" x14ac:dyDescent="0.2">
      <c r="B231" s="181"/>
      <c r="C231" s="181"/>
      <c r="D231" s="28"/>
      <c r="E231" s="214"/>
      <c r="F231" s="214"/>
      <c r="G231" s="214"/>
      <c r="H231" s="214"/>
      <c r="I231" s="214"/>
      <c r="J231" s="214"/>
      <c r="K231" s="214"/>
      <c r="L231" s="214"/>
      <c r="M231" s="214"/>
      <c r="N231" s="214"/>
      <c r="O231" s="214"/>
      <c r="P231" s="214"/>
      <c r="Q231" s="214"/>
      <c r="R231" s="214"/>
    </row>
    <row r="232" spans="2:18" x14ac:dyDescent="0.2">
      <c r="B232" s="181"/>
      <c r="C232" s="181"/>
      <c r="D232" s="28"/>
      <c r="E232" s="214"/>
      <c r="F232" s="214"/>
      <c r="G232" s="214"/>
      <c r="H232" s="214"/>
      <c r="I232" s="214"/>
      <c r="J232" s="214"/>
      <c r="K232" s="214"/>
      <c r="L232" s="214"/>
      <c r="M232" s="214"/>
      <c r="N232" s="214"/>
      <c r="O232" s="214"/>
      <c r="P232" s="214"/>
      <c r="Q232" s="214"/>
      <c r="R232" s="214"/>
    </row>
    <row r="233" spans="2:18" x14ac:dyDescent="0.2">
      <c r="B233" s="181"/>
      <c r="C233" s="181"/>
      <c r="D233" s="28"/>
      <c r="E233" s="214"/>
      <c r="F233" s="214"/>
      <c r="G233" s="214"/>
      <c r="H233" s="214"/>
      <c r="I233" s="214"/>
      <c r="J233" s="214"/>
      <c r="K233" s="214"/>
      <c r="L233" s="214"/>
      <c r="M233" s="214"/>
      <c r="N233" s="214"/>
      <c r="O233" s="214"/>
      <c r="P233" s="214"/>
      <c r="Q233" s="214"/>
      <c r="R233" s="214"/>
    </row>
    <row r="234" spans="2:18" x14ac:dyDescent="0.2">
      <c r="B234" s="181"/>
      <c r="C234" s="181"/>
      <c r="D234" s="28"/>
      <c r="E234" s="214"/>
      <c r="F234" s="214"/>
      <c r="G234" s="214"/>
      <c r="H234" s="214"/>
      <c r="I234" s="214"/>
      <c r="J234" s="214"/>
      <c r="K234" s="214"/>
      <c r="L234" s="214"/>
      <c r="M234" s="214"/>
      <c r="N234" s="214"/>
      <c r="O234" s="214"/>
      <c r="P234" s="214"/>
      <c r="Q234" s="214"/>
      <c r="R234" s="214"/>
    </row>
    <row r="235" spans="2:18" x14ac:dyDescent="0.2">
      <c r="B235" s="181"/>
      <c r="C235" s="181"/>
      <c r="D235" s="28"/>
      <c r="E235" s="214"/>
      <c r="F235" s="214"/>
      <c r="G235" s="214"/>
      <c r="H235" s="214"/>
      <c r="I235" s="214"/>
      <c r="J235" s="214"/>
      <c r="K235" s="214"/>
      <c r="L235" s="214"/>
      <c r="M235" s="214"/>
      <c r="N235" s="214"/>
      <c r="O235" s="214"/>
      <c r="P235" s="214"/>
      <c r="Q235" s="214"/>
      <c r="R235" s="214"/>
    </row>
    <row r="236" spans="2:18" x14ac:dyDescent="0.2">
      <c r="B236" s="181"/>
      <c r="C236" s="181"/>
      <c r="D236" s="28"/>
      <c r="E236" s="214"/>
      <c r="F236" s="214"/>
      <c r="G236" s="214"/>
      <c r="H236" s="214"/>
      <c r="I236" s="214"/>
      <c r="J236" s="214"/>
      <c r="K236" s="214"/>
      <c r="L236" s="214"/>
      <c r="M236" s="214"/>
      <c r="N236" s="214"/>
      <c r="O236" s="214"/>
      <c r="P236" s="214"/>
      <c r="Q236" s="214"/>
      <c r="R236" s="214"/>
    </row>
    <row r="237" spans="2:18" x14ac:dyDescent="0.2">
      <c r="B237" s="181"/>
      <c r="C237" s="181"/>
      <c r="D237" s="28"/>
      <c r="E237" s="214"/>
      <c r="F237" s="214"/>
      <c r="G237" s="214"/>
      <c r="H237" s="214"/>
      <c r="I237" s="214"/>
      <c r="J237" s="214"/>
      <c r="K237" s="214"/>
      <c r="L237" s="214"/>
      <c r="M237" s="214"/>
      <c r="N237" s="214"/>
      <c r="O237" s="214"/>
      <c r="P237" s="214"/>
      <c r="Q237" s="214"/>
      <c r="R237" s="214"/>
    </row>
    <row r="238" spans="2:18" x14ac:dyDescent="0.2">
      <c r="B238" s="181"/>
      <c r="C238" s="181"/>
      <c r="D238" s="28"/>
      <c r="E238" s="214"/>
      <c r="F238" s="214"/>
      <c r="G238" s="214"/>
      <c r="H238" s="214"/>
      <c r="I238" s="214"/>
      <c r="J238" s="214"/>
      <c r="K238" s="214"/>
      <c r="L238" s="214"/>
      <c r="M238" s="214"/>
      <c r="N238" s="214"/>
      <c r="O238" s="214"/>
      <c r="P238" s="214"/>
      <c r="Q238" s="214"/>
      <c r="R238" s="214"/>
    </row>
    <row r="239" spans="2:18" x14ac:dyDescent="0.2">
      <c r="B239" s="181"/>
      <c r="C239" s="181"/>
      <c r="D239" s="28"/>
      <c r="E239" s="214"/>
      <c r="F239" s="214"/>
      <c r="G239" s="214"/>
      <c r="H239" s="214"/>
      <c r="I239" s="214"/>
      <c r="J239" s="214"/>
      <c r="K239" s="214"/>
      <c r="L239" s="214"/>
      <c r="M239" s="214"/>
      <c r="N239" s="214"/>
      <c r="O239" s="214"/>
      <c r="P239" s="214"/>
      <c r="Q239" s="214"/>
      <c r="R239" s="214"/>
    </row>
    <row r="240" spans="2:18" x14ac:dyDescent="0.2">
      <c r="B240" s="181"/>
      <c r="C240" s="181"/>
      <c r="D240" s="28"/>
      <c r="E240" s="214"/>
      <c r="F240" s="214"/>
      <c r="G240" s="214"/>
      <c r="H240" s="214"/>
      <c r="I240" s="214"/>
      <c r="J240" s="214"/>
      <c r="K240" s="214"/>
      <c r="L240" s="214"/>
      <c r="M240" s="214"/>
      <c r="N240" s="214"/>
      <c r="O240" s="214"/>
      <c r="P240" s="214"/>
      <c r="Q240" s="214"/>
      <c r="R240" s="214"/>
    </row>
    <row r="241" spans="2:18" x14ac:dyDescent="0.2">
      <c r="B241" s="181"/>
      <c r="C241" s="181"/>
      <c r="D241" s="28"/>
      <c r="E241" s="214"/>
      <c r="F241" s="214"/>
      <c r="G241" s="214"/>
      <c r="H241" s="214"/>
      <c r="I241" s="214"/>
      <c r="J241" s="214"/>
      <c r="K241" s="214"/>
      <c r="L241" s="214"/>
      <c r="M241" s="214"/>
      <c r="N241" s="214"/>
      <c r="O241" s="214"/>
      <c r="P241" s="214"/>
      <c r="Q241" s="214"/>
      <c r="R241" s="214"/>
    </row>
    <row r="242" spans="2:18" x14ac:dyDescent="0.2">
      <c r="B242" s="181"/>
      <c r="C242" s="181"/>
      <c r="D242" s="28"/>
      <c r="E242" s="214"/>
      <c r="F242" s="214"/>
      <c r="G242" s="214"/>
      <c r="H242" s="214"/>
      <c r="I242" s="214"/>
      <c r="J242" s="214"/>
      <c r="K242" s="214"/>
      <c r="L242" s="214"/>
      <c r="M242" s="214"/>
      <c r="N242" s="214"/>
      <c r="O242" s="214"/>
      <c r="P242" s="214"/>
      <c r="Q242" s="214"/>
      <c r="R242" s="214"/>
    </row>
    <row r="243" spans="2:18" x14ac:dyDescent="0.2">
      <c r="B243" s="181"/>
      <c r="C243" s="181"/>
      <c r="D243" s="28"/>
      <c r="E243" s="214"/>
      <c r="F243" s="214"/>
      <c r="G243" s="214"/>
      <c r="H243" s="214"/>
      <c r="I243" s="214"/>
      <c r="J243" s="214"/>
      <c r="K243" s="214"/>
      <c r="L243" s="214"/>
      <c r="M243" s="214"/>
      <c r="N243" s="214"/>
      <c r="O243" s="214"/>
      <c r="P243" s="214"/>
      <c r="Q243" s="214"/>
      <c r="R243" s="214"/>
    </row>
    <row r="244" spans="2:18" x14ac:dyDescent="0.2">
      <c r="B244" s="181"/>
      <c r="C244" s="181"/>
      <c r="D244" s="28"/>
      <c r="E244" s="214"/>
      <c r="F244" s="214"/>
      <c r="G244" s="214"/>
      <c r="H244" s="214"/>
      <c r="I244" s="214"/>
      <c r="J244" s="214"/>
      <c r="K244" s="214"/>
      <c r="L244" s="214"/>
      <c r="M244" s="214"/>
      <c r="N244" s="214"/>
      <c r="O244" s="214"/>
      <c r="P244" s="214"/>
      <c r="Q244" s="214"/>
      <c r="R244" s="214"/>
    </row>
    <row r="245" spans="2:18" x14ac:dyDescent="0.2">
      <c r="B245" s="181"/>
      <c r="C245" s="181"/>
      <c r="D245" s="28"/>
      <c r="E245" s="214"/>
      <c r="F245" s="214"/>
      <c r="G245" s="214"/>
      <c r="H245" s="214"/>
      <c r="I245" s="214"/>
      <c r="J245" s="214"/>
      <c r="K245" s="214"/>
      <c r="L245" s="214"/>
      <c r="M245" s="214"/>
      <c r="N245" s="214"/>
      <c r="O245" s="214"/>
      <c r="P245" s="214"/>
      <c r="Q245" s="214"/>
      <c r="R245" s="214"/>
    </row>
    <row r="246" spans="2:18" x14ac:dyDescent="0.2">
      <c r="B246" s="181"/>
      <c r="C246" s="181"/>
      <c r="D246" s="28"/>
      <c r="E246" s="214"/>
      <c r="F246" s="214"/>
      <c r="G246" s="214"/>
      <c r="H246" s="214"/>
      <c r="I246" s="214"/>
      <c r="J246" s="214"/>
      <c r="K246" s="214"/>
      <c r="L246" s="214"/>
      <c r="M246" s="214"/>
      <c r="N246" s="214"/>
      <c r="O246" s="214"/>
      <c r="P246" s="214"/>
      <c r="Q246" s="214"/>
      <c r="R246" s="214"/>
    </row>
    <row r="247" spans="2:18" x14ac:dyDescent="0.2">
      <c r="B247" s="181"/>
      <c r="C247" s="181"/>
      <c r="D247" s="28"/>
      <c r="E247" s="214"/>
      <c r="F247" s="214"/>
      <c r="G247" s="214"/>
      <c r="H247" s="214"/>
      <c r="I247" s="214"/>
      <c r="J247" s="214"/>
      <c r="K247" s="214"/>
      <c r="L247" s="214"/>
      <c r="M247" s="214"/>
      <c r="N247" s="214"/>
      <c r="O247" s="214"/>
      <c r="P247" s="214"/>
      <c r="Q247" s="214"/>
      <c r="R247" s="214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140625" defaultRowHeight="12.75" x14ac:dyDescent="0.2"/>
  <cols>
    <col min="1" max="1" width="56.7109375" style="221" bestFit="1" customWidth="1"/>
    <col min="2" max="2" width="13.85546875" style="192" bestFit="1" customWidth="1"/>
    <col min="3" max="3" width="14.7109375" style="192" bestFit="1" customWidth="1"/>
    <col min="4" max="4" width="17.42578125" style="192" bestFit="1" customWidth="1"/>
    <col min="5" max="5" width="15.42578125" style="192" bestFit="1" customWidth="1"/>
    <col min="6" max="6" width="16.28515625" style="221" hidden="1" customWidth="1"/>
    <col min="7" max="7" width="3.42578125" style="221" hidden="1" customWidth="1"/>
    <col min="8" max="8" width="2.28515625" style="221" hidden="1" customWidth="1"/>
    <col min="9" max="9" width="3.42578125" style="216" customWidth="1"/>
    <col min="10" max="10" width="2.42578125" style="216" customWidth="1"/>
    <col min="11" max="16384" width="9.140625" style="221"/>
  </cols>
  <sheetData>
    <row r="3" spans="1:20" ht="18.75" x14ac:dyDescent="0.3">
      <c r="A3" s="1" t="s">
        <v>144</v>
      </c>
      <c r="B3" s="1"/>
      <c r="C3" s="1"/>
      <c r="D3" s="1"/>
      <c r="E3" s="1"/>
      <c r="F3" s="169"/>
      <c r="G3" s="169"/>
      <c r="H3" s="169"/>
    </row>
    <row r="4" spans="1:20" ht="15.75" customHeight="1" x14ac:dyDescent="0.3">
      <c r="A4" s="272" t="str">
        <f>" за станом на " &amp; STRPRESENTDATE</f>
        <v xml:space="preserve"> за станом на 30.06.2021</v>
      </c>
      <c r="B4" s="3"/>
      <c r="C4" s="3"/>
      <c r="D4" s="3"/>
      <c r="E4" s="3"/>
      <c r="F4" s="3"/>
      <c r="G4" s="3"/>
      <c r="H4" s="3"/>
      <c r="I4" s="210"/>
      <c r="J4" s="210"/>
      <c r="K4" s="214"/>
      <c r="L4" s="214"/>
      <c r="M4" s="214"/>
      <c r="N4" s="214"/>
      <c r="O4" s="214"/>
      <c r="P4" s="214"/>
      <c r="Q4" s="214"/>
      <c r="R4" s="214"/>
      <c r="S4" s="214"/>
      <c r="T4" s="214"/>
    </row>
    <row r="5" spans="1:20" ht="18.75" x14ac:dyDescent="0.3">
      <c r="A5" s="1" t="s">
        <v>22</v>
      </c>
      <c r="B5" s="1"/>
      <c r="C5" s="1"/>
      <c r="D5" s="1"/>
      <c r="E5" s="1"/>
      <c r="F5" s="169"/>
      <c r="G5" s="169"/>
      <c r="H5" s="169"/>
    </row>
    <row r="6" spans="1:20" x14ac:dyDescent="0.2">
      <c r="B6" s="181"/>
      <c r="C6" s="181"/>
      <c r="D6" s="181"/>
      <c r="E6" s="181"/>
      <c r="F6" s="214"/>
      <c r="G6" s="214"/>
      <c r="H6" s="214"/>
      <c r="I6" s="210"/>
      <c r="J6" s="210"/>
      <c r="K6" s="214"/>
      <c r="L6" s="214"/>
      <c r="M6" s="214"/>
      <c r="N6" s="214"/>
      <c r="O6" s="214"/>
      <c r="P6" s="214"/>
      <c r="Q6" s="214"/>
      <c r="R6" s="214"/>
    </row>
    <row r="7" spans="1:20" s="236" customFormat="1" x14ac:dyDescent="0.2">
      <c r="B7" s="223"/>
      <c r="C7" s="223"/>
      <c r="D7" s="223"/>
      <c r="E7" s="223"/>
      <c r="I7" s="90"/>
      <c r="J7" s="90"/>
    </row>
    <row r="8" spans="1:20" s="113" customFormat="1" ht="35.25" customHeight="1" x14ac:dyDescent="0.2">
      <c r="A8" s="23" t="s">
        <v>173</v>
      </c>
      <c r="B8" s="168" t="s">
        <v>10</v>
      </c>
      <c r="C8" s="168" t="s">
        <v>121</v>
      </c>
      <c r="D8" s="168" t="s">
        <v>115</v>
      </c>
      <c r="E8" s="168" t="str">
        <f xml:space="preserve"> "Сума боргу " &amp; VALVAL</f>
        <v>Сума боргу млрд. одиниць</v>
      </c>
      <c r="F8" s="163" t="s">
        <v>92</v>
      </c>
      <c r="G8" s="163" t="s">
        <v>55</v>
      </c>
      <c r="H8" s="163" t="s">
        <v>53</v>
      </c>
      <c r="I8" s="107"/>
      <c r="J8" s="107"/>
    </row>
    <row r="9" spans="1:20" s="239" customFormat="1" ht="15.75" x14ac:dyDescent="0.2">
      <c r="A9" s="259" t="s">
        <v>144</v>
      </c>
      <c r="B9" s="260">
        <v>6.399</v>
      </c>
      <c r="C9" s="260">
        <v>9.75</v>
      </c>
      <c r="D9" s="260">
        <v>7.57</v>
      </c>
      <c r="E9" s="260">
        <v>2516739218.5300002</v>
      </c>
      <c r="F9" s="261">
        <v>0</v>
      </c>
      <c r="G9" s="261">
        <v>0</v>
      </c>
      <c r="H9" s="261">
        <v>3</v>
      </c>
      <c r="I9" s="210" t="str">
        <f t="shared" ref="I9:I53" si="0">IF(A9="","",A9 &amp; "; " &amp;B9 &amp; "%; "&amp;C9 &amp;"р.")</f>
        <v>Державний та гарантований державою борг України; 6,399%; 9,75р.</v>
      </c>
      <c r="J9" s="74">
        <f t="shared" ref="J9:J61" si="1">E9</f>
        <v>2516739218.5300002</v>
      </c>
    </row>
    <row r="10" spans="1:20" ht="15.75" x14ac:dyDescent="0.25">
      <c r="A10" s="149" t="s">
        <v>24</v>
      </c>
      <c r="B10" s="136">
        <v>6.7930000000000001</v>
      </c>
      <c r="C10" s="136">
        <v>9.86</v>
      </c>
      <c r="D10" s="136">
        <v>8.06</v>
      </c>
      <c r="E10" s="136">
        <v>2241178828.4299998</v>
      </c>
      <c r="F10" s="149">
        <v>0</v>
      </c>
      <c r="G10" s="149">
        <v>0</v>
      </c>
      <c r="H10" s="149">
        <v>2</v>
      </c>
      <c r="I10" s="210" t="str">
        <f t="shared" si="0"/>
        <v xml:space="preserve">    Державний борг; 6,793%; 9,86р.</v>
      </c>
      <c r="J10" s="74">
        <f t="shared" si="1"/>
        <v>2241178828.4299998</v>
      </c>
      <c r="K10" s="214"/>
      <c r="L10" s="214"/>
      <c r="M10" s="214"/>
      <c r="N10" s="214"/>
      <c r="O10" s="214"/>
      <c r="P10" s="214"/>
      <c r="Q10" s="214"/>
      <c r="R10" s="214"/>
    </row>
    <row r="11" spans="1:20" ht="15.75" x14ac:dyDescent="0.25">
      <c r="A11" s="140" t="s">
        <v>75</v>
      </c>
      <c r="B11" s="112">
        <v>9.9469999999999992</v>
      </c>
      <c r="C11" s="112">
        <v>6.47</v>
      </c>
      <c r="D11" s="112">
        <v>6.57</v>
      </c>
      <c r="E11" s="112">
        <v>998449776.88999999</v>
      </c>
      <c r="F11" s="149">
        <v>1</v>
      </c>
      <c r="G11" s="149">
        <v>0</v>
      </c>
      <c r="H11" s="149">
        <v>0</v>
      </c>
      <c r="I11" s="210" t="str">
        <f t="shared" si="0"/>
        <v xml:space="preserve">      Державний внутрішній борг; 9,947%; 6,47р.</v>
      </c>
      <c r="J11" s="74">
        <f t="shared" si="1"/>
        <v>998449776.88999999</v>
      </c>
      <c r="K11" s="214"/>
      <c r="L11" s="214"/>
      <c r="M11" s="214"/>
      <c r="N11" s="214"/>
      <c r="O11" s="214"/>
      <c r="P11" s="214"/>
      <c r="Q11" s="214"/>
      <c r="R11" s="214"/>
    </row>
    <row r="12" spans="1:20" ht="15.75" x14ac:dyDescent="0.25">
      <c r="A12" s="149" t="s">
        <v>138</v>
      </c>
      <c r="B12" s="136">
        <v>9.9559999999999995</v>
      </c>
      <c r="C12" s="136">
        <v>6.44</v>
      </c>
      <c r="D12" s="136">
        <v>6.57</v>
      </c>
      <c r="E12" s="136">
        <v>996499052.19000006</v>
      </c>
      <c r="F12" s="149">
        <v>0</v>
      </c>
      <c r="G12" s="149">
        <v>0</v>
      </c>
      <c r="H12" s="149">
        <v>0</v>
      </c>
      <c r="I12" s="210" t="str">
        <f t="shared" si="0"/>
        <v xml:space="preserve">         в т.ч. ОВДП; 9,956%; 6,44р.</v>
      </c>
      <c r="J12" s="74">
        <f t="shared" si="1"/>
        <v>996499052.19000006</v>
      </c>
      <c r="K12" s="214"/>
      <c r="L12" s="214"/>
      <c r="M12" s="214"/>
      <c r="N12" s="214"/>
      <c r="O12" s="214"/>
      <c r="P12" s="214"/>
      <c r="Q12" s="214"/>
      <c r="R12" s="214"/>
    </row>
    <row r="13" spans="1:20" ht="15.75" x14ac:dyDescent="0.25">
      <c r="A13" s="149" t="s">
        <v>148</v>
      </c>
      <c r="B13" s="136">
        <v>0</v>
      </c>
      <c r="C13" s="136">
        <v>0</v>
      </c>
      <c r="D13" s="136">
        <v>0</v>
      </c>
      <c r="E13" s="136">
        <v>0</v>
      </c>
      <c r="F13" s="149">
        <v>0</v>
      </c>
      <c r="G13" s="149">
        <v>1</v>
      </c>
      <c r="H13" s="149">
        <v>0</v>
      </c>
      <c r="I13" s="210" t="str">
        <f t="shared" si="0"/>
        <v xml:space="preserve">            ОВДП (1 - місячні); 0%; 0р.</v>
      </c>
      <c r="J13" s="74">
        <f t="shared" si="1"/>
        <v>0</v>
      </c>
      <c r="K13" s="214"/>
      <c r="L13" s="214"/>
      <c r="M13" s="214"/>
      <c r="N13" s="214"/>
      <c r="O13" s="214"/>
      <c r="P13" s="214"/>
      <c r="Q13" s="214"/>
      <c r="R13" s="214"/>
    </row>
    <row r="14" spans="1:20" ht="15.75" x14ac:dyDescent="0.25">
      <c r="A14" s="149" t="s">
        <v>199</v>
      </c>
      <c r="B14" s="136">
        <v>9.2579999999999991</v>
      </c>
      <c r="C14" s="136">
        <v>7.63</v>
      </c>
      <c r="D14" s="136">
        <v>4.43</v>
      </c>
      <c r="E14" s="136">
        <v>71771915</v>
      </c>
      <c r="F14" s="149">
        <v>0</v>
      </c>
      <c r="G14" s="149">
        <v>1</v>
      </c>
      <c r="H14" s="149">
        <v>0</v>
      </c>
      <c r="I14" s="210" t="str">
        <f t="shared" si="0"/>
        <v xml:space="preserve">            ОВДП (10 - річні); 9,258%; 7,63р.</v>
      </c>
      <c r="J14" s="74">
        <f t="shared" si="1"/>
        <v>71771915</v>
      </c>
      <c r="K14" s="214"/>
      <c r="L14" s="214"/>
      <c r="M14" s="214"/>
      <c r="N14" s="214"/>
      <c r="O14" s="214"/>
      <c r="P14" s="214"/>
      <c r="Q14" s="214"/>
      <c r="R14" s="214"/>
    </row>
    <row r="15" spans="1:20" ht="15.75" x14ac:dyDescent="0.25">
      <c r="A15" s="149" t="s">
        <v>37</v>
      </c>
      <c r="B15" s="136">
        <v>11.114000000000001</v>
      </c>
      <c r="C15" s="136">
        <v>10.65</v>
      </c>
      <c r="D15" s="136">
        <v>5.18</v>
      </c>
      <c r="E15" s="136">
        <v>19033000</v>
      </c>
      <c r="F15" s="149">
        <v>0</v>
      </c>
      <c r="G15" s="149">
        <v>1</v>
      </c>
      <c r="H15" s="149">
        <v>0</v>
      </c>
      <c r="I15" s="210" t="str">
        <f t="shared" si="0"/>
        <v xml:space="preserve">            ОВДП (11 - річні); 11,114%; 10,65р.</v>
      </c>
      <c r="J15" s="74">
        <f t="shared" si="1"/>
        <v>19033000</v>
      </c>
      <c r="K15" s="214"/>
      <c r="L15" s="214"/>
      <c r="M15" s="214"/>
      <c r="N15" s="214"/>
      <c r="O15" s="214"/>
      <c r="P15" s="214"/>
      <c r="Q15" s="214"/>
      <c r="R15" s="214"/>
    </row>
    <row r="16" spans="1:20" ht="15.75" x14ac:dyDescent="0.25">
      <c r="A16" s="149" t="s">
        <v>162</v>
      </c>
      <c r="B16" s="136">
        <v>3.778</v>
      </c>
      <c r="C16" s="136">
        <v>0.8</v>
      </c>
      <c r="D16" s="136">
        <v>0.56000000000000005</v>
      </c>
      <c r="E16" s="136">
        <v>59141833.5</v>
      </c>
      <c r="F16" s="149">
        <v>0</v>
      </c>
      <c r="G16" s="149">
        <v>1</v>
      </c>
      <c r="H16" s="149">
        <v>0</v>
      </c>
      <c r="I16" s="210" t="str">
        <f t="shared" si="0"/>
        <v xml:space="preserve">            ОВДП (12 - місячні); 3,778%; 0,8р.</v>
      </c>
      <c r="J16" s="74">
        <f t="shared" si="1"/>
        <v>59141833.5</v>
      </c>
      <c r="K16" s="214"/>
      <c r="L16" s="214"/>
      <c r="M16" s="214"/>
      <c r="N16" s="214"/>
      <c r="O16" s="214"/>
      <c r="P16" s="214"/>
      <c r="Q16" s="214"/>
      <c r="R16" s="214"/>
    </row>
    <row r="17" spans="1:18" ht="15.75" x14ac:dyDescent="0.25">
      <c r="A17" s="149" t="s">
        <v>84</v>
      </c>
      <c r="B17" s="136">
        <v>8.5139999999999993</v>
      </c>
      <c r="C17" s="136">
        <v>12.07</v>
      </c>
      <c r="D17" s="136">
        <v>7.19</v>
      </c>
      <c r="E17" s="136">
        <v>36500000</v>
      </c>
      <c r="F17" s="149">
        <v>0</v>
      </c>
      <c r="G17" s="149">
        <v>1</v>
      </c>
      <c r="H17" s="149">
        <v>0</v>
      </c>
      <c r="I17" s="210" t="str">
        <f t="shared" si="0"/>
        <v xml:space="preserve">            ОВДП (12 - річні); 8,514%; 12,07р.</v>
      </c>
      <c r="J17" s="74">
        <f t="shared" si="1"/>
        <v>36500000</v>
      </c>
      <c r="K17" s="214"/>
      <c r="L17" s="214"/>
      <c r="M17" s="214"/>
      <c r="N17" s="214"/>
      <c r="O17" s="214"/>
      <c r="P17" s="214"/>
      <c r="Q17" s="214"/>
      <c r="R17" s="214"/>
    </row>
    <row r="18" spans="1:18" ht="15.75" x14ac:dyDescent="0.25">
      <c r="A18" s="149" t="s">
        <v>135</v>
      </c>
      <c r="B18" s="136">
        <v>7.5970000000000004</v>
      </c>
      <c r="C18" s="136">
        <v>9.6999999999999993</v>
      </c>
      <c r="D18" s="136">
        <v>8.8000000000000007</v>
      </c>
      <c r="E18" s="136">
        <v>28700001</v>
      </c>
      <c r="F18" s="149">
        <v>0</v>
      </c>
      <c r="G18" s="149">
        <v>1</v>
      </c>
      <c r="H18" s="149">
        <v>0</v>
      </c>
      <c r="I18" s="210" t="str">
        <f t="shared" si="0"/>
        <v xml:space="preserve">            ОВДП (13 - річні); 7,597%; 9,7р.</v>
      </c>
      <c r="J18" s="74">
        <f t="shared" si="1"/>
        <v>28700001</v>
      </c>
      <c r="K18" s="214"/>
      <c r="L18" s="214"/>
      <c r="M18" s="214"/>
      <c r="N18" s="214"/>
      <c r="O18" s="214"/>
      <c r="P18" s="214"/>
      <c r="Q18" s="214"/>
      <c r="R18" s="214"/>
    </row>
    <row r="19" spans="1:18" ht="15.75" x14ac:dyDescent="0.25">
      <c r="A19" s="149" t="s">
        <v>195</v>
      </c>
      <c r="B19" s="136">
        <v>7.4379999999999997</v>
      </c>
      <c r="C19" s="136">
        <v>11.6</v>
      </c>
      <c r="D19" s="136">
        <v>9.67</v>
      </c>
      <c r="E19" s="136">
        <v>46900000</v>
      </c>
      <c r="F19" s="149">
        <v>0</v>
      </c>
      <c r="G19" s="149">
        <v>1</v>
      </c>
      <c r="H19" s="149">
        <v>0</v>
      </c>
      <c r="I19" s="210" t="str">
        <f t="shared" si="0"/>
        <v xml:space="preserve">            ОВДП (14 - річні); 7,438%; 11,6р.</v>
      </c>
      <c r="J19" s="74">
        <f t="shared" si="1"/>
        <v>46900000</v>
      </c>
      <c r="K19" s="214"/>
      <c r="L19" s="214"/>
      <c r="M19" s="214"/>
      <c r="N19" s="214"/>
      <c r="O19" s="214"/>
      <c r="P19" s="214"/>
      <c r="Q19" s="214"/>
      <c r="R19" s="214"/>
    </row>
    <row r="20" spans="1:18" ht="15.75" x14ac:dyDescent="0.25">
      <c r="A20" s="149" t="s">
        <v>34</v>
      </c>
      <c r="B20" s="136">
        <v>8.49</v>
      </c>
      <c r="C20" s="136">
        <v>14.32</v>
      </c>
      <c r="D20" s="136">
        <v>10.119999999999999</v>
      </c>
      <c r="E20" s="136">
        <v>100278657</v>
      </c>
      <c r="F20" s="149">
        <v>0</v>
      </c>
      <c r="G20" s="149">
        <v>1</v>
      </c>
      <c r="H20" s="149">
        <v>0</v>
      </c>
      <c r="I20" s="210" t="str">
        <f t="shared" si="0"/>
        <v xml:space="preserve">            ОВДП (15 - річні); 8,49%; 14,32р.</v>
      </c>
      <c r="J20" s="74">
        <f t="shared" si="1"/>
        <v>100278657</v>
      </c>
      <c r="K20" s="214"/>
      <c r="L20" s="214"/>
      <c r="M20" s="214"/>
      <c r="N20" s="214"/>
      <c r="O20" s="214"/>
      <c r="P20" s="214"/>
      <c r="Q20" s="214"/>
      <c r="R20" s="214"/>
    </row>
    <row r="21" spans="1:18" ht="15.75" x14ac:dyDescent="0.25">
      <c r="A21" s="149" t="s">
        <v>80</v>
      </c>
      <c r="B21" s="136">
        <v>8.5749999999999993</v>
      </c>
      <c r="C21" s="136">
        <v>15.85</v>
      </c>
      <c r="D21" s="136">
        <v>12.2</v>
      </c>
      <c r="E21" s="136">
        <v>12097744</v>
      </c>
      <c r="F21" s="149">
        <v>0</v>
      </c>
      <c r="G21" s="149">
        <v>1</v>
      </c>
      <c r="H21" s="149">
        <v>0</v>
      </c>
      <c r="I21" s="210" t="str">
        <f t="shared" si="0"/>
        <v xml:space="preserve">            ОВДП (16 - річні); 8,575%; 15,85р.</v>
      </c>
      <c r="J21" s="74">
        <f t="shared" si="1"/>
        <v>12097744</v>
      </c>
      <c r="K21" s="214"/>
      <c r="L21" s="214"/>
      <c r="M21" s="214"/>
      <c r="N21" s="214"/>
      <c r="O21" s="214"/>
      <c r="P21" s="214"/>
      <c r="Q21" s="214"/>
      <c r="R21" s="214"/>
    </row>
    <row r="22" spans="1:18" ht="15.75" x14ac:dyDescent="0.25">
      <c r="A22" s="140" t="s">
        <v>125</v>
      </c>
      <c r="B22" s="112">
        <v>8.3650000000000002</v>
      </c>
      <c r="C22" s="112">
        <v>16.850000000000001</v>
      </c>
      <c r="D22" s="112">
        <v>13.2</v>
      </c>
      <c r="E22" s="112">
        <v>12097744</v>
      </c>
      <c r="F22" s="149">
        <v>0</v>
      </c>
      <c r="G22" s="149">
        <v>1</v>
      </c>
      <c r="H22" s="149">
        <v>0</v>
      </c>
      <c r="I22" s="210" t="str">
        <f t="shared" si="0"/>
        <v xml:space="preserve">            ОВДП (17 - річні); 8,365%; 16,85р.</v>
      </c>
      <c r="J22" s="74">
        <f t="shared" si="1"/>
        <v>12097744</v>
      </c>
      <c r="K22" s="214"/>
      <c r="L22" s="214"/>
      <c r="M22" s="214"/>
      <c r="N22" s="214"/>
      <c r="O22" s="214"/>
      <c r="P22" s="214"/>
      <c r="Q22" s="214"/>
      <c r="R22" s="214"/>
    </row>
    <row r="23" spans="1:18" ht="15.75" x14ac:dyDescent="0.25">
      <c r="A23" s="149" t="s">
        <v>21</v>
      </c>
      <c r="B23" s="136">
        <v>6.7080000000000002</v>
      </c>
      <c r="C23" s="136">
        <v>1.1200000000000001</v>
      </c>
      <c r="D23" s="136">
        <v>0.78</v>
      </c>
      <c r="E23" s="136">
        <v>47456608.140000001</v>
      </c>
      <c r="F23" s="149">
        <v>0</v>
      </c>
      <c r="G23" s="149">
        <v>1</v>
      </c>
      <c r="H23" s="149">
        <v>0</v>
      </c>
      <c r="I23" s="210" t="str">
        <f t="shared" si="0"/>
        <v xml:space="preserve">            ОВДП (18 - місячні); 6,708%; 1,12р.</v>
      </c>
      <c r="J23" s="74">
        <f t="shared" si="1"/>
        <v>47456608.140000001</v>
      </c>
      <c r="K23" s="214"/>
      <c r="L23" s="214"/>
      <c r="M23" s="214"/>
      <c r="N23" s="214"/>
      <c r="O23" s="214"/>
      <c r="P23" s="214"/>
      <c r="Q23" s="214"/>
      <c r="R23" s="214"/>
    </row>
    <row r="24" spans="1:18" ht="15.75" x14ac:dyDescent="0.25">
      <c r="A24" s="149" t="s">
        <v>187</v>
      </c>
      <c r="B24" s="136">
        <v>8.17</v>
      </c>
      <c r="C24" s="136">
        <v>17.850000000000001</v>
      </c>
      <c r="D24" s="136">
        <v>14.2</v>
      </c>
      <c r="E24" s="136">
        <v>12097744</v>
      </c>
      <c r="F24" s="149">
        <v>0</v>
      </c>
      <c r="G24" s="149">
        <v>1</v>
      </c>
      <c r="H24" s="149">
        <v>0</v>
      </c>
      <c r="I24" s="210" t="str">
        <f t="shared" si="0"/>
        <v xml:space="preserve">            ОВДП (18 - річні); 8,17%; 17,85р.</v>
      </c>
      <c r="J24" s="74">
        <f t="shared" si="1"/>
        <v>12097744</v>
      </c>
      <c r="K24" s="214"/>
      <c r="L24" s="214"/>
      <c r="M24" s="214"/>
      <c r="N24" s="214"/>
      <c r="O24" s="214"/>
      <c r="P24" s="214"/>
      <c r="Q24" s="214"/>
      <c r="R24" s="214"/>
    </row>
    <row r="25" spans="1:18" ht="15.75" x14ac:dyDescent="0.25">
      <c r="A25" s="140" t="s">
        <v>178</v>
      </c>
      <c r="B25" s="112">
        <v>10.7</v>
      </c>
      <c r="C25" s="112">
        <v>18.850000000000001</v>
      </c>
      <c r="D25" s="112">
        <v>15.2</v>
      </c>
      <c r="E25" s="112">
        <v>12097744</v>
      </c>
      <c r="F25" s="149">
        <v>0</v>
      </c>
      <c r="G25" s="149">
        <v>1</v>
      </c>
      <c r="H25" s="149">
        <v>0</v>
      </c>
      <c r="I25" s="210" t="str">
        <f t="shared" si="0"/>
        <v xml:space="preserve">            ОВДП (19 - річні); 10,7%; 18,85р.</v>
      </c>
      <c r="J25" s="74">
        <f t="shared" si="1"/>
        <v>12097744</v>
      </c>
      <c r="K25" s="214"/>
      <c r="L25" s="214"/>
      <c r="M25" s="214"/>
      <c r="N25" s="214"/>
      <c r="O25" s="214"/>
      <c r="P25" s="214"/>
      <c r="Q25" s="214"/>
      <c r="R25" s="214"/>
    </row>
    <row r="26" spans="1:18" ht="15.75" x14ac:dyDescent="0.25">
      <c r="A26" s="140" t="s">
        <v>191</v>
      </c>
      <c r="B26" s="112">
        <v>9.7669999999999995</v>
      </c>
      <c r="C26" s="112">
        <v>1.56</v>
      </c>
      <c r="D26" s="112">
        <v>0.61</v>
      </c>
      <c r="E26" s="112">
        <v>113292391.53</v>
      </c>
      <c r="F26" s="149">
        <v>0</v>
      </c>
      <c r="G26" s="149">
        <v>1</v>
      </c>
      <c r="H26" s="149">
        <v>0</v>
      </c>
      <c r="I26" s="210" t="str">
        <f t="shared" si="0"/>
        <v xml:space="preserve">            ОВДП (2 - річні); 9,767%; 1,56р.</v>
      </c>
      <c r="J26" s="74">
        <f t="shared" si="1"/>
        <v>113292391.53</v>
      </c>
      <c r="K26" s="214"/>
      <c r="L26" s="214"/>
      <c r="M26" s="214"/>
      <c r="N26" s="214"/>
      <c r="O26" s="214"/>
      <c r="P26" s="214"/>
      <c r="Q26" s="214"/>
      <c r="R26" s="214"/>
    </row>
    <row r="27" spans="1:18" ht="15.75" x14ac:dyDescent="0.25">
      <c r="A27" s="149" t="s">
        <v>136</v>
      </c>
      <c r="B27" s="136">
        <v>10.7</v>
      </c>
      <c r="C27" s="136">
        <v>19.850000000000001</v>
      </c>
      <c r="D27" s="136">
        <v>16.2</v>
      </c>
      <c r="E27" s="136">
        <v>12097744</v>
      </c>
      <c r="F27" s="149">
        <v>0</v>
      </c>
      <c r="G27" s="149">
        <v>1</v>
      </c>
      <c r="H27" s="149">
        <v>0</v>
      </c>
      <c r="I27" s="210" t="str">
        <f t="shared" si="0"/>
        <v xml:space="preserve">            ОВДП (20 - річні); 10,7%; 19,85р.</v>
      </c>
      <c r="J27" s="74">
        <f t="shared" si="1"/>
        <v>12097744</v>
      </c>
      <c r="K27" s="214"/>
      <c r="L27" s="214"/>
      <c r="M27" s="214"/>
      <c r="N27" s="214"/>
      <c r="O27" s="214"/>
      <c r="P27" s="214"/>
      <c r="Q27" s="214"/>
      <c r="R27" s="214"/>
    </row>
    <row r="28" spans="1:18" ht="15.75" x14ac:dyDescent="0.25">
      <c r="A28" s="149" t="s">
        <v>101</v>
      </c>
      <c r="B28" s="136">
        <v>10.7</v>
      </c>
      <c r="C28" s="136">
        <v>20.85</v>
      </c>
      <c r="D28" s="136">
        <v>17.2</v>
      </c>
      <c r="E28" s="136">
        <v>12097744</v>
      </c>
      <c r="F28" s="149">
        <v>0</v>
      </c>
      <c r="G28" s="149">
        <v>1</v>
      </c>
      <c r="H28" s="149">
        <v>0</v>
      </c>
      <c r="I28" s="210" t="str">
        <f t="shared" si="0"/>
        <v xml:space="preserve">            ОВДП (21-річні); 10,7%; 20,85р.</v>
      </c>
      <c r="J28" s="74">
        <f t="shared" si="1"/>
        <v>12097744</v>
      </c>
      <c r="K28" s="214"/>
      <c r="L28" s="214"/>
      <c r="M28" s="214"/>
      <c r="N28" s="214"/>
      <c r="O28" s="214"/>
      <c r="P28" s="214"/>
      <c r="Q28" s="214"/>
      <c r="R28" s="214"/>
    </row>
    <row r="29" spans="1:18" ht="15.75" x14ac:dyDescent="0.25">
      <c r="A29" s="149" t="s">
        <v>156</v>
      </c>
      <c r="B29" s="136">
        <v>10.7</v>
      </c>
      <c r="C29" s="136">
        <v>21.85</v>
      </c>
      <c r="D29" s="136">
        <v>18.2</v>
      </c>
      <c r="E29" s="136">
        <v>12097744</v>
      </c>
      <c r="F29" s="149">
        <v>0</v>
      </c>
      <c r="G29" s="149">
        <v>1</v>
      </c>
      <c r="H29" s="149">
        <v>0</v>
      </c>
      <c r="I29" s="210" t="str">
        <f t="shared" si="0"/>
        <v xml:space="preserve">            ОВДП (22-річні); 10,7%; 21,85р.</v>
      </c>
      <c r="J29" s="74">
        <f t="shared" si="1"/>
        <v>12097744</v>
      </c>
      <c r="K29" s="214"/>
      <c r="L29" s="214"/>
      <c r="M29" s="214"/>
      <c r="N29" s="214"/>
      <c r="O29" s="214"/>
      <c r="P29" s="214"/>
      <c r="Q29" s="214"/>
      <c r="R29" s="214"/>
    </row>
    <row r="30" spans="1:18" ht="15.75" x14ac:dyDescent="0.25">
      <c r="A30" s="149" t="s">
        <v>149</v>
      </c>
      <c r="B30" s="136">
        <v>10.7</v>
      </c>
      <c r="C30" s="136">
        <v>22.85</v>
      </c>
      <c r="D30" s="136">
        <v>19.2</v>
      </c>
      <c r="E30" s="136">
        <v>12097744</v>
      </c>
      <c r="F30" s="149">
        <v>0</v>
      </c>
      <c r="G30" s="149">
        <v>1</v>
      </c>
      <c r="H30" s="149">
        <v>0</v>
      </c>
      <c r="I30" s="210" t="str">
        <f t="shared" si="0"/>
        <v xml:space="preserve">            ОВДП (23-річні); 10,7%; 22,85р.</v>
      </c>
      <c r="J30" s="74">
        <f t="shared" si="1"/>
        <v>12097744</v>
      </c>
      <c r="K30" s="214"/>
      <c r="L30" s="214"/>
      <c r="M30" s="214"/>
      <c r="N30" s="214"/>
      <c r="O30" s="214"/>
      <c r="P30" s="214"/>
      <c r="Q30" s="214"/>
      <c r="R30" s="214"/>
    </row>
    <row r="31" spans="1:18" ht="15.75" x14ac:dyDescent="0.25">
      <c r="A31" s="149" t="s">
        <v>205</v>
      </c>
      <c r="B31" s="136">
        <v>10.7</v>
      </c>
      <c r="C31" s="136">
        <v>23.85</v>
      </c>
      <c r="D31" s="136">
        <v>20.2</v>
      </c>
      <c r="E31" s="136">
        <v>12097744</v>
      </c>
      <c r="F31" s="149">
        <v>0</v>
      </c>
      <c r="G31" s="149">
        <v>1</v>
      </c>
      <c r="H31" s="149">
        <v>0</v>
      </c>
      <c r="I31" s="210" t="str">
        <f t="shared" si="0"/>
        <v xml:space="preserve">            ОВДП (24-річні); 10,7%; 23,85р.</v>
      </c>
      <c r="J31" s="74">
        <f t="shared" si="1"/>
        <v>12097744</v>
      </c>
      <c r="K31" s="214"/>
      <c r="L31" s="214"/>
      <c r="M31" s="214"/>
      <c r="N31" s="214"/>
      <c r="O31" s="214"/>
      <c r="P31" s="214"/>
      <c r="Q31" s="214"/>
      <c r="R31" s="214"/>
    </row>
    <row r="32" spans="1:18" ht="15.75" x14ac:dyDescent="0.25">
      <c r="A32" s="149" t="s">
        <v>40</v>
      </c>
      <c r="B32" s="136">
        <v>10.7</v>
      </c>
      <c r="C32" s="136">
        <v>24.85</v>
      </c>
      <c r="D32" s="136">
        <v>21.2</v>
      </c>
      <c r="E32" s="136">
        <v>12097744</v>
      </c>
      <c r="F32" s="149">
        <v>0</v>
      </c>
      <c r="G32" s="149">
        <v>1</v>
      </c>
      <c r="H32" s="149">
        <v>0</v>
      </c>
      <c r="I32" s="210" t="str">
        <f t="shared" si="0"/>
        <v xml:space="preserve">            ОВДП (25-річні); 10,7%; 24,85р.</v>
      </c>
      <c r="J32" s="74">
        <f t="shared" si="1"/>
        <v>12097744</v>
      </c>
      <c r="K32" s="214"/>
      <c r="L32" s="214"/>
      <c r="M32" s="214"/>
      <c r="N32" s="214"/>
      <c r="O32" s="214"/>
      <c r="P32" s="214"/>
      <c r="Q32" s="214"/>
      <c r="R32" s="214"/>
    </row>
    <row r="33" spans="1:18" ht="15.75" x14ac:dyDescent="0.25">
      <c r="A33" s="149" t="s">
        <v>85</v>
      </c>
      <c r="B33" s="136">
        <v>10.7</v>
      </c>
      <c r="C33" s="136">
        <v>25.85</v>
      </c>
      <c r="D33" s="136">
        <v>22.2</v>
      </c>
      <c r="E33" s="136">
        <v>12097744</v>
      </c>
      <c r="F33" s="149">
        <v>0</v>
      </c>
      <c r="G33" s="149">
        <v>1</v>
      </c>
      <c r="H33" s="149">
        <v>0</v>
      </c>
      <c r="I33" s="210" t="str">
        <f t="shared" si="0"/>
        <v xml:space="preserve">            ОВДП (26-річні); 10,7%; 25,85р.</v>
      </c>
      <c r="J33" s="74">
        <f t="shared" si="1"/>
        <v>12097744</v>
      </c>
      <c r="K33" s="214"/>
      <c r="L33" s="214"/>
      <c r="M33" s="214"/>
      <c r="N33" s="214"/>
      <c r="O33" s="214"/>
      <c r="P33" s="214"/>
      <c r="Q33" s="214"/>
      <c r="R33" s="214"/>
    </row>
    <row r="34" spans="1:18" ht="15.75" x14ac:dyDescent="0.25">
      <c r="A34" s="149" t="s">
        <v>131</v>
      </c>
      <c r="B34" s="136">
        <v>10.7</v>
      </c>
      <c r="C34" s="136">
        <v>26.85</v>
      </c>
      <c r="D34" s="136">
        <v>23.2</v>
      </c>
      <c r="E34" s="136">
        <v>12097744</v>
      </c>
      <c r="F34" s="149">
        <v>0</v>
      </c>
      <c r="G34" s="149">
        <v>1</v>
      </c>
      <c r="H34" s="149">
        <v>0</v>
      </c>
      <c r="I34" s="210" t="str">
        <f t="shared" si="0"/>
        <v xml:space="preserve">            ОВДП (27-річні); 10,7%; 26,85р.</v>
      </c>
      <c r="J34" s="74">
        <f t="shared" si="1"/>
        <v>12097744</v>
      </c>
      <c r="K34" s="214"/>
      <c r="L34" s="214"/>
      <c r="M34" s="214"/>
      <c r="N34" s="214"/>
      <c r="O34" s="214"/>
      <c r="P34" s="214"/>
      <c r="Q34" s="214"/>
      <c r="R34" s="214"/>
    </row>
    <row r="35" spans="1:18" ht="15.75" x14ac:dyDescent="0.25">
      <c r="A35" s="149" t="s">
        <v>188</v>
      </c>
      <c r="B35" s="136">
        <v>10.7</v>
      </c>
      <c r="C35" s="136">
        <v>27.85</v>
      </c>
      <c r="D35" s="136">
        <v>24.2</v>
      </c>
      <c r="E35" s="136">
        <v>12097744</v>
      </c>
      <c r="F35" s="149">
        <v>0</v>
      </c>
      <c r="G35" s="149">
        <v>1</v>
      </c>
      <c r="H35" s="149">
        <v>0</v>
      </c>
      <c r="I35" s="210" t="str">
        <f t="shared" si="0"/>
        <v xml:space="preserve">            ОВДП (28-річні); 10,7%; 27,85р.</v>
      </c>
      <c r="J35" s="74">
        <f t="shared" si="1"/>
        <v>12097744</v>
      </c>
      <c r="K35" s="214"/>
      <c r="L35" s="214"/>
      <c r="M35" s="214"/>
      <c r="N35" s="214"/>
      <c r="O35" s="214"/>
      <c r="P35" s="214"/>
      <c r="Q35" s="214"/>
      <c r="R35" s="214"/>
    </row>
    <row r="36" spans="1:18" ht="15.75" x14ac:dyDescent="0.25">
      <c r="A36" s="149" t="s">
        <v>177</v>
      </c>
      <c r="B36" s="136">
        <v>10.7</v>
      </c>
      <c r="C36" s="136">
        <v>28.85</v>
      </c>
      <c r="D36" s="136">
        <v>25.2</v>
      </c>
      <c r="E36" s="136">
        <v>12097744</v>
      </c>
      <c r="F36" s="149">
        <v>0</v>
      </c>
      <c r="G36" s="149">
        <v>1</v>
      </c>
      <c r="H36" s="149">
        <v>0</v>
      </c>
      <c r="I36" s="210" t="str">
        <f t="shared" si="0"/>
        <v xml:space="preserve">            ОВДП (29-річні); 10,7%; 28,85р.</v>
      </c>
      <c r="J36" s="74">
        <f t="shared" si="1"/>
        <v>12097744</v>
      </c>
      <c r="K36" s="214"/>
      <c r="L36" s="214"/>
      <c r="M36" s="214"/>
      <c r="N36" s="214"/>
      <c r="O36" s="214"/>
      <c r="P36" s="214"/>
      <c r="Q36" s="214"/>
      <c r="R36" s="214"/>
    </row>
    <row r="37" spans="1:18" ht="15.75" x14ac:dyDescent="0.25">
      <c r="A37" s="149" t="s">
        <v>8</v>
      </c>
      <c r="B37" s="136">
        <v>0</v>
      </c>
      <c r="C37" s="136">
        <v>0</v>
      </c>
      <c r="D37" s="136">
        <v>0</v>
      </c>
      <c r="E37" s="136">
        <v>0</v>
      </c>
      <c r="F37" s="149">
        <v>0</v>
      </c>
      <c r="G37" s="149">
        <v>1</v>
      </c>
      <c r="H37" s="149">
        <v>0</v>
      </c>
      <c r="I37" s="210" t="str">
        <f t="shared" si="0"/>
        <v xml:space="preserve">            ОВДП (3 - місячні); 0%; 0р.</v>
      </c>
      <c r="J37" s="74">
        <f t="shared" si="1"/>
        <v>0</v>
      </c>
      <c r="K37" s="214"/>
      <c r="L37" s="214"/>
      <c r="M37" s="214"/>
      <c r="N37" s="214"/>
      <c r="O37" s="214"/>
      <c r="P37" s="214"/>
      <c r="Q37" s="214"/>
      <c r="R37" s="214"/>
    </row>
    <row r="38" spans="1:18" ht="15.75" x14ac:dyDescent="0.25">
      <c r="A38" s="149" t="s">
        <v>31</v>
      </c>
      <c r="B38" s="136">
        <v>12.635</v>
      </c>
      <c r="C38" s="136">
        <v>1.84</v>
      </c>
      <c r="D38" s="136">
        <v>0.9</v>
      </c>
      <c r="E38" s="136">
        <v>81978610.019999996</v>
      </c>
      <c r="F38" s="149">
        <v>0</v>
      </c>
      <c r="G38" s="149">
        <v>1</v>
      </c>
      <c r="H38" s="149">
        <v>0</v>
      </c>
      <c r="I38" s="210" t="str">
        <f t="shared" si="0"/>
        <v xml:space="preserve">            ОВДП (3 - річні); 12,635%; 1,84р.</v>
      </c>
      <c r="J38" s="74">
        <f t="shared" si="1"/>
        <v>81978610.019999996</v>
      </c>
      <c r="K38" s="214"/>
      <c r="L38" s="214"/>
      <c r="M38" s="214"/>
      <c r="N38" s="214"/>
      <c r="O38" s="214"/>
      <c r="P38" s="214"/>
      <c r="Q38" s="214"/>
      <c r="R38" s="214"/>
    </row>
    <row r="39" spans="1:18" ht="15.75" x14ac:dyDescent="0.25">
      <c r="A39" s="149" t="s">
        <v>190</v>
      </c>
      <c r="B39" s="136">
        <v>10.7</v>
      </c>
      <c r="C39" s="136">
        <v>29.85</v>
      </c>
      <c r="D39" s="136">
        <v>26.2</v>
      </c>
      <c r="E39" s="136">
        <v>12097751</v>
      </c>
      <c r="F39" s="149">
        <v>0</v>
      </c>
      <c r="G39" s="149">
        <v>1</v>
      </c>
      <c r="H39" s="149">
        <v>0</v>
      </c>
      <c r="I39" s="210" t="str">
        <f t="shared" si="0"/>
        <v xml:space="preserve">            ОВДП (30-річні); 10,7%; 29,85р.</v>
      </c>
      <c r="J39" s="74">
        <f t="shared" si="1"/>
        <v>12097751</v>
      </c>
      <c r="K39" s="214"/>
      <c r="L39" s="214"/>
      <c r="M39" s="214"/>
      <c r="N39" s="214"/>
      <c r="O39" s="214"/>
      <c r="P39" s="214"/>
      <c r="Q39" s="214"/>
      <c r="R39" s="214"/>
    </row>
    <row r="40" spans="1:18" ht="15.75" x14ac:dyDescent="0.25">
      <c r="A40" s="149" t="s">
        <v>78</v>
      </c>
      <c r="B40" s="136">
        <v>10.452999999999999</v>
      </c>
      <c r="C40" s="136">
        <v>3.02</v>
      </c>
      <c r="D40" s="136">
        <v>2.4</v>
      </c>
      <c r="E40" s="136">
        <v>36419292</v>
      </c>
      <c r="F40" s="149">
        <v>0</v>
      </c>
      <c r="G40" s="149">
        <v>1</v>
      </c>
      <c r="H40" s="149">
        <v>0</v>
      </c>
      <c r="I40" s="210" t="str">
        <f t="shared" si="0"/>
        <v xml:space="preserve">            ОВДП (4 - річні); 10,453%; 3,02р.</v>
      </c>
      <c r="J40" s="74">
        <f t="shared" si="1"/>
        <v>36419292</v>
      </c>
      <c r="K40" s="214"/>
      <c r="L40" s="214"/>
      <c r="M40" s="214"/>
      <c r="N40" s="214"/>
      <c r="O40" s="214"/>
      <c r="P40" s="214"/>
      <c r="Q40" s="214"/>
      <c r="R40" s="214"/>
    </row>
    <row r="41" spans="1:18" ht="15.75" x14ac:dyDescent="0.25">
      <c r="A41" s="149" t="s">
        <v>123</v>
      </c>
      <c r="B41" s="136">
        <v>15.395</v>
      </c>
      <c r="C41" s="136">
        <v>3.28</v>
      </c>
      <c r="D41" s="136">
        <v>0.77</v>
      </c>
      <c r="E41" s="136">
        <v>69661566</v>
      </c>
      <c r="F41" s="149">
        <v>0</v>
      </c>
      <c r="G41" s="149">
        <v>1</v>
      </c>
      <c r="H41" s="149">
        <v>0</v>
      </c>
      <c r="I41" s="210" t="str">
        <f t="shared" si="0"/>
        <v xml:space="preserve">            ОВДП (5 - річні); 15,395%; 3,28р.</v>
      </c>
      <c r="J41" s="74">
        <f t="shared" si="1"/>
        <v>69661566</v>
      </c>
      <c r="K41" s="214"/>
      <c r="L41" s="214"/>
      <c r="M41" s="214"/>
      <c r="N41" s="214"/>
      <c r="O41" s="214"/>
      <c r="P41" s="214"/>
      <c r="Q41" s="214"/>
      <c r="R41" s="214"/>
    </row>
    <row r="42" spans="1:18" ht="15.75" x14ac:dyDescent="0.25">
      <c r="A42" s="149" t="s">
        <v>39</v>
      </c>
      <c r="B42" s="136">
        <v>0</v>
      </c>
      <c r="C42" s="136">
        <v>0</v>
      </c>
      <c r="D42" s="136">
        <v>0</v>
      </c>
      <c r="E42" s="136">
        <v>0</v>
      </c>
      <c r="F42" s="149">
        <v>0</v>
      </c>
      <c r="G42" s="149">
        <v>1</v>
      </c>
      <c r="H42" s="149">
        <v>0</v>
      </c>
      <c r="I42" s="210" t="str">
        <f t="shared" si="0"/>
        <v xml:space="preserve">            ОВДП (6 - місячні); 0%; 0р.</v>
      </c>
      <c r="J42" s="74">
        <f t="shared" si="1"/>
        <v>0</v>
      </c>
      <c r="K42" s="214"/>
      <c r="L42" s="214"/>
      <c r="M42" s="214"/>
      <c r="N42" s="214"/>
      <c r="O42" s="214"/>
      <c r="P42" s="214"/>
      <c r="Q42" s="214"/>
      <c r="R42" s="214"/>
    </row>
    <row r="43" spans="1:18" ht="15.75" x14ac:dyDescent="0.25">
      <c r="A43" s="149" t="s">
        <v>116</v>
      </c>
      <c r="B43" s="136">
        <v>15.84</v>
      </c>
      <c r="C43" s="136">
        <v>5.17</v>
      </c>
      <c r="D43" s="136">
        <v>3.74</v>
      </c>
      <c r="E43" s="136">
        <v>41080407</v>
      </c>
      <c r="F43" s="149">
        <v>0</v>
      </c>
      <c r="G43" s="149">
        <v>1</v>
      </c>
      <c r="H43" s="149">
        <v>0</v>
      </c>
      <c r="I43" s="210" t="str">
        <f t="shared" si="0"/>
        <v xml:space="preserve">            ОВДП (6 - річні); 15,84%; 5,17р.</v>
      </c>
      <c r="J43" s="74">
        <f t="shared" si="1"/>
        <v>41080407</v>
      </c>
      <c r="K43" s="214"/>
      <c r="L43" s="214"/>
      <c r="M43" s="214"/>
      <c r="N43" s="214"/>
      <c r="O43" s="214"/>
      <c r="P43" s="214"/>
      <c r="Q43" s="214"/>
      <c r="R43" s="214"/>
    </row>
    <row r="44" spans="1:18" ht="15.75" x14ac:dyDescent="0.25">
      <c r="A44" s="149" t="s">
        <v>176</v>
      </c>
      <c r="B44" s="136">
        <v>10.961</v>
      </c>
      <c r="C44" s="136">
        <v>5.21</v>
      </c>
      <c r="D44" s="136">
        <v>3.01</v>
      </c>
      <c r="E44" s="136">
        <v>20020886</v>
      </c>
      <c r="F44" s="149">
        <v>0</v>
      </c>
      <c r="G44" s="149">
        <v>1</v>
      </c>
      <c r="H44" s="149">
        <v>0</v>
      </c>
      <c r="I44" s="210" t="str">
        <f t="shared" si="0"/>
        <v xml:space="preserve">            ОВДП (7 - річні); 10,961%; 5,21р.</v>
      </c>
      <c r="J44" s="74">
        <f t="shared" si="1"/>
        <v>20020886</v>
      </c>
      <c r="K44" s="214"/>
      <c r="L44" s="214"/>
      <c r="M44" s="214"/>
      <c r="N44" s="214"/>
      <c r="O44" s="214"/>
      <c r="P44" s="214"/>
      <c r="Q44" s="214"/>
      <c r="R44" s="214"/>
    </row>
    <row r="45" spans="1:18" ht="15.75" x14ac:dyDescent="0.25">
      <c r="A45" s="149" t="s">
        <v>18</v>
      </c>
      <c r="B45" s="136">
        <v>13.356</v>
      </c>
      <c r="C45" s="136">
        <v>7.42</v>
      </c>
      <c r="D45" s="136">
        <v>1.84</v>
      </c>
      <c r="E45" s="136">
        <v>17500000</v>
      </c>
      <c r="F45" s="149">
        <v>0</v>
      </c>
      <c r="G45" s="149">
        <v>1</v>
      </c>
      <c r="H45" s="149">
        <v>0</v>
      </c>
      <c r="I45" s="210" t="str">
        <f t="shared" si="0"/>
        <v xml:space="preserve">            ОВДП (8 - річні); 13,356%; 7,42р.</v>
      </c>
      <c r="J45" s="74">
        <f t="shared" si="1"/>
        <v>17500000</v>
      </c>
      <c r="K45" s="214"/>
      <c r="L45" s="214"/>
      <c r="M45" s="214"/>
      <c r="N45" s="214"/>
      <c r="O45" s="214"/>
      <c r="P45" s="214"/>
      <c r="Q45" s="214"/>
      <c r="R45" s="214"/>
    </row>
    <row r="46" spans="1:18" ht="15.75" x14ac:dyDescent="0.25">
      <c r="A46" s="149" t="s">
        <v>120</v>
      </c>
      <c r="B46" s="136">
        <v>0</v>
      </c>
      <c r="C46" s="136">
        <v>0.55000000000000004</v>
      </c>
      <c r="D46" s="136">
        <v>0.1</v>
      </c>
      <c r="E46" s="136">
        <v>7297718</v>
      </c>
      <c r="F46" s="149">
        <v>0</v>
      </c>
      <c r="G46" s="149">
        <v>1</v>
      </c>
      <c r="H46" s="149">
        <v>0</v>
      </c>
      <c r="I46" s="210" t="str">
        <f t="shared" si="0"/>
        <v xml:space="preserve">            ОВДП (9 - місячні); 0%; 0,55р.</v>
      </c>
      <c r="J46" s="74">
        <f t="shared" si="1"/>
        <v>7297718</v>
      </c>
      <c r="K46" s="214"/>
      <c r="L46" s="214"/>
      <c r="M46" s="214"/>
      <c r="N46" s="214"/>
      <c r="O46" s="214"/>
      <c r="P46" s="214"/>
      <c r="Q46" s="214"/>
      <c r="R46" s="214"/>
    </row>
    <row r="47" spans="1:18" ht="15.75" x14ac:dyDescent="0.25">
      <c r="A47" s="149" t="s">
        <v>66</v>
      </c>
      <c r="B47" s="136">
        <v>12.132999999999999</v>
      </c>
      <c r="C47" s="136">
        <v>6.99</v>
      </c>
      <c r="D47" s="136">
        <v>3.49</v>
      </c>
      <c r="E47" s="136">
        <v>18000000</v>
      </c>
      <c r="F47" s="149">
        <v>0</v>
      </c>
      <c r="G47" s="149">
        <v>1</v>
      </c>
      <c r="H47" s="149">
        <v>0</v>
      </c>
      <c r="I47" s="210" t="str">
        <f t="shared" si="0"/>
        <v xml:space="preserve">            ОВДП (9 - річні); 12,133%; 6,99р.</v>
      </c>
      <c r="J47" s="74">
        <f t="shared" si="1"/>
        <v>18000000</v>
      </c>
      <c r="K47" s="214"/>
      <c r="L47" s="214"/>
      <c r="M47" s="214"/>
      <c r="N47" s="214"/>
      <c r="O47" s="214"/>
      <c r="P47" s="214"/>
      <c r="Q47" s="214"/>
      <c r="R47" s="214"/>
    </row>
    <row r="48" spans="1:18" ht="15.75" x14ac:dyDescent="0.25">
      <c r="A48" s="149" t="s">
        <v>28</v>
      </c>
      <c r="B48" s="136">
        <v>0</v>
      </c>
      <c r="C48" s="136">
        <v>0</v>
      </c>
      <c r="D48" s="136">
        <v>0</v>
      </c>
      <c r="E48" s="136">
        <v>0</v>
      </c>
      <c r="F48" s="149">
        <v>0</v>
      </c>
      <c r="G48" s="149">
        <v>1</v>
      </c>
      <c r="H48" s="149">
        <v>0</v>
      </c>
      <c r="I48" s="210" t="str">
        <f t="shared" si="0"/>
        <v xml:space="preserve">            Казначейські зобов'язання; 0%; 0р.</v>
      </c>
      <c r="J48" s="74">
        <f t="shared" si="1"/>
        <v>0</v>
      </c>
      <c r="K48" s="214"/>
      <c r="L48" s="214"/>
      <c r="M48" s="214"/>
      <c r="N48" s="214"/>
      <c r="O48" s="214"/>
      <c r="P48" s="214"/>
      <c r="Q48" s="214"/>
      <c r="R48" s="214"/>
    </row>
    <row r="49" spans="1:18" ht="15.75" x14ac:dyDescent="0.25">
      <c r="A49" s="149" t="s">
        <v>56</v>
      </c>
      <c r="B49" s="136">
        <v>4.26</v>
      </c>
      <c r="C49" s="136">
        <v>14.61</v>
      </c>
      <c r="D49" s="136">
        <v>9.25</v>
      </c>
      <c r="E49" s="136">
        <v>1242729051.53</v>
      </c>
      <c r="F49" s="149">
        <v>1</v>
      </c>
      <c r="G49" s="149">
        <v>0</v>
      </c>
      <c r="H49" s="149">
        <v>0</v>
      </c>
      <c r="I49" s="210" t="str">
        <f t="shared" si="0"/>
        <v xml:space="preserve">      Державний зовнішній борг; 4,26%; 14,61р.</v>
      </c>
      <c r="J49" s="74">
        <f t="shared" si="1"/>
        <v>1242729051.53</v>
      </c>
      <c r="K49" s="214"/>
      <c r="L49" s="214"/>
      <c r="M49" s="214"/>
      <c r="N49" s="214"/>
      <c r="O49" s="214"/>
      <c r="P49" s="214"/>
      <c r="Q49" s="214"/>
      <c r="R49" s="214"/>
    </row>
    <row r="50" spans="1:18" ht="15.75" x14ac:dyDescent="0.25">
      <c r="A50" s="149" t="s">
        <v>203</v>
      </c>
      <c r="B50" s="136">
        <v>6.9260000000000002</v>
      </c>
      <c r="C50" s="136">
        <v>13.87</v>
      </c>
      <c r="D50" s="136">
        <v>9.74</v>
      </c>
      <c r="E50" s="136">
        <v>675619174.30999994</v>
      </c>
      <c r="F50" s="149">
        <v>0</v>
      </c>
      <c r="G50" s="149">
        <v>0</v>
      </c>
      <c r="H50" s="149">
        <v>0</v>
      </c>
      <c r="I50" s="210" t="str">
        <f t="shared" si="0"/>
        <v xml:space="preserve">         в т.ч. ОЗДП; 6,926%; 13,87р.</v>
      </c>
      <c r="J50" s="74">
        <f t="shared" si="1"/>
        <v>675619174.30999994</v>
      </c>
      <c r="K50" s="214"/>
      <c r="L50" s="214"/>
      <c r="M50" s="214"/>
      <c r="N50" s="214"/>
      <c r="O50" s="214"/>
      <c r="P50" s="214"/>
      <c r="Q50" s="214"/>
      <c r="R50" s="214"/>
    </row>
    <row r="51" spans="1:18" ht="15.75" x14ac:dyDescent="0.25">
      <c r="A51" s="149" t="s">
        <v>63</v>
      </c>
      <c r="B51" s="136">
        <v>3.1890000000000001</v>
      </c>
      <c r="C51" s="136">
        <v>8.73</v>
      </c>
      <c r="D51" s="136">
        <v>3.64</v>
      </c>
      <c r="E51" s="136">
        <v>275560390.10000002</v>
      </c>
      <c r="F51" s="149">
        <v>0</v>
      </c>
      <c r="G51" s="149">
        <v>0</v>
      </c>
      <c r="H51" s="149">
        <v>2</v>
      </c>
      <c r="I51" s="210" t="str">
        <f t="shared" si="0"/>
        <v xml:space="preserve">   Гарантований борг; 3,189%; 8,73р.</v>
      </c>
      <c r="J51" s="74">
        <f t="shared" si="1"/>
        <v>275560390.10000002</v>
      </c>
      <c r="K51" s="214"/>
      <c r="L51" s="214"/>
      <c r="M51" s="214"/>
      <c r="N51" s="214"/>
      <c r="O51" s="214"/>
      <c r="P51" s="214"/>
      <c r="Q51" s="214"/>
      <c r="R51" s="214"/>
    </row>
    <row r="52" spans="1:18" ht="15.75" x14ac:dyDescent="0.25">
      <c r="A52" s="149" t="s">
        <v>32</v>
      </c>
      <c r="B52" s="136">
        <v>12.176</v>
      </c>
      <c r="C52" s="136">
        <v>4.3499999999999996</v>
      </c>
      <c r="D52" s="136">
        <v>3.08</v>
      </c>
      <c r="E52" s="136">
        <v>36087882.340000004</v>
      </c>
      <c r="F52" s="149">
        <v>1</v>
      </c>
      <c r="G52" s="149">
        <v>0</v>
      </c>
      <c r="H52" s="149">
        <v>0</v>
      </c>
      <c r="I52" s="210" t="str">
        <f t="shared" si="0"/>
        <v xml:space="preserve">      Гарантований внутрішній борг; 12,176%; 4,35р.</v>
      </c>
      <c r="J52" s="74">
        <f t="shared" si="1"/>
        <v>36087882.340000004</v>
      </c>
      <c r="K52" s="214"/>
      <c r="L52" s="214"/>
      <c r="M52" s="214"/>
      <c r="N52" s="214"/>
      <c r="O52" s="214"/>
      <c r="P52" s="214"/>
      <c r="Q52" s="214"/>
      <c r="R52" s="214"/>
    </row>
    <row r="53" spans="1:18" ht="15.75" x14ac:dyDescent="0.25">
      <c r="A53" s="149" t="s">
        <v>106</v>
      </c>
      <c r="B53" s="136">
        <v>10.138</v>
      </c>
      <c r="C53" s="136">
        <v>4.33</v>
      </c>
      <c r="D53" s="136">
        <v>3.28</v>
      </c>
      <c r="E53" s="136">
        <v>16928416.600000001</v>
      </c>
      <c r="F53" s="149">
        <v>0</v>
      </c>
      <c r="G53" s="149">
        <v>0</v>
      </c>
      <c r="H53" s="149">
        <v>0</v>
      </c>
      <c r="I53" s="210" t="str">
        <f t="shared" si="0"/>
        <v xml:space="preserve">         в т.ч. Облігації; 10,138%; 4,33р.</v>
      </c>
      <c r="J53" s="74">
        <f t="shared" si="1"/>
        <v>16928416.600000001</v>
      </c>
      <c r="K53" s="214"/>
      <c r="L53" s="214"/>
      <c r="M53" s="214"/>
      <c r="N53" s="214"/>
      <c r="O53" s="214"/>
      <c r="P53" s="214"/>
      <c r="Q53" s="214"/>
      <c r="R53" s="214"/>
    </row>
    <row r="54" spans="1:18" ht="15.75" x14ac:dyDescent="0.25">
      <c r="A54" s="149" t="s">
        <v>73</v>
      </c>
      <c r="B54" s="136">
        <v>1.8340000000000001</v>
      </c>
      <c r="C54" s="136">
        <v>10.02</v>
      </c>
      <c r="D54" s="136">
        <v>3.73</v>
      </c>
      <c r="E54" s="136">
        <v>239472507.75999999</v>
      </c>
      <c r="F54" s="149">
        <v>1</v>
      </c>
      <c r="G54" s="149">
        <v>0</v>
      </c>
      <c r="H54" s="149">
        <v>0</v>
      </c>
      <c r="I54" s="210"/>
      <c r="J54" s="74">
        <f t="shared" si="1"/>
        <v>239472507.75999999</v>
      </c>
      <c r="K54" s="214"/>
      <c r="L54" s="214"/>
      <c r="M54" s="214"/>
      <c r="N54" s="214"/>
      <c r="O54" s="214"/>
      <c r="P54" s="214"/>
      <c r="Q54" s="214"/>
      <c r="R54" s="214"/>
    </row>
    <row r="55" spans="1:18" ht="15.75" x14ac:dyDescent="0.25">
      <c r="A55" s="149" t="s">
        <v>203</v>
      </c>
      <c r="B55" s="136"/>
      <c r="C55" s="136"/>
      <c r="D55" s="136"/>
      <c r="E55" s="136"/>
      <c r="F55" s="149"/>
      <c r="G55" s="149"/>
      <c r="H55" s="149"/>
      <c r="I55" s="210"/>
      <c r="J55" s="74">
        <f t="shared" si="1"/>
        <v>0</v>
      </c>
      <c r="K55" s="214"/>
      <c r="L55" s="214"/>
      <c r="M55" s="214"/>
      <c r="N55" s="214"/>
      <c r="O55" s="214"/>
      <c r="P55" s="214"/>
      <c r="Q55" s="214"/>
      <c r="R55" s="214"/>
    </row>
    <row r="56" spans="1:18" x14ac:dyDescent="0.2">
      <c r="B56" s="181"/>
      <c r="C56" s="181"/>
      <c r="D56" s="181"/>
      <c r="E56" s="181"/>
      <c r="F56" s="214"/>
      <c r="G56" s="214"/>
      <c r="H56" s="214"/>
      <c r="I56" s="210"/>
      <c r="J56" s="74">
        <f t="shared" si="1"/>
        <v>0</v>
      </c>
      <c r="K56" s="214"/>
      <c r="L56" s="214"/>
      <c r="M56" s="214"/>
      <c r="N56" s="214"/>
      <c r="O56" s="214"/>
      <c r="P56" s="214"/>
      <c r="Q56" s="214"/>
      <c r="R56" s="214"/>
    </row>
    <row r="57" spans="1:18" x14ac:dyDescent="0.2">
      <c r="B57" s="181"/>
      <c r="C57" s="181"/>
      <c r="D57" s="181"/>
      <c r="E57" s="181"/>
      <c r="F57" s="214"/>
      <c r="G57" s="214"/>
      <c r="H57" s="214"/>
      <c r="I57" s="210"/>
      <c r="J57" s="74">
        <f t="shared" si="1"/>
        <v>0</v>
      </c>
      <c r="K57" s="214"/>
      <c r="L57" s="214"/>
      <c r="M57" s="214"/>
      <c r="N57" s="214"/>
      <c r="O57" s="214"/>
      <c r="P57" s="214"/>
      <c r="Q57" s="214"/>
      <c r="R57" s="214"/>
    </row>
    <row r="58" spans="1:18" x14ac:dyDescent="0.2">
      <c r="B58" s="181"/>
      <c r="C58" s="181"/>
      <c r="D58" s="181"/>
      <c r="E58" s="181"/>
      <c r="F58" s="214"/>
      <c r="G58" s="214"/>
      <c r="H58" s="214"/>
      <c r="I58" s="210"/>
      <c r="J58" s="74">
        <f t="shared" si="1"/>
        <v>0</v>
      </c>
      <c r="K58" s="214"/>
      <c r="L58" s="214"/>
      <c r="M58" s="214"/>
      <c r="N58" s="214"/>
      <c r="O58" s="214"/>
      <c r="P58" s="214"/>
      <c r="Q58" s="214"/>
      <c r="R58" s="214"/>
    </row>
    <row r="59" spans="1:18" x14ac:dyDescent="0.2">
      <c r="B59" s="181"/>
      <c r="C59" s="181"/>
      <c r="D59" s="181"/>
      <c r="E59" s="181"/>
      <c r="F59" s="214"/>
      <c r="G59" s="214"/>
      <c r="H59" s="214"/>
      <c r="I59" s="210"/>
      <c r="J59" s="74">
        <f t="shared" si="1"/>
        <v>0</v>
      </c>
      <c r="K59" s="214"/>
      <c r="L59" s="214"/>
      <c r="M59" s="214"/>
      <c r="N59" s="214"/>
      <c r="O59" s="214"/>
      <c r="P59" s="214"/>
      <c r="Q59" s="214"/>
      <c r="R59" s="214"/>
    </row>
    <row r="60" spans="1:18" x14ac:dyDescent="0.2">
      <c r="B60" s="181"/>
      <c r="C60" s="181"/>
      <c r="D60" s="181"/>
      <c r="E60" s="181"/>
      <c r="F60" s="214"/>
      <c r="G60" s="214"/>
      <c r="H60" s="214"/>
      <c r="I60" s="210"/>
      <c r="J60" s="74">
        <f t="shared" si="1"/>
        <v>0</v>
      </c>
      <c r="K60" s="214"/>
      <c r="L60" s="214"/>
      <c r="M60" s="214"/>
      <c r="N60" s="214"/>
      <c r="O60" s="214"/>
      <c r="P60" s="214"/>
      <c r="Q60" s="214"/>
      <c r="R60" s="214"/>
    </row>
    <row r="61" spans="1:18" x14ac:dyDescent="0.2">
      <c r="B61" s="181"/>
      <c r="C61" s="181"/>
      <c r="D61" s="181"/>
      <c r="E61" s="181"/>
      <c r="F61" s="214"/>
      <c r="G61" s="214"/>
      <c r="H61" s="214"/>
      <c r="I61" s="210"/>
      <c r="J61" s="74">
        <f t="shared" si="1"/>
        <v>0</v>
      </c>
      <c r="K61" s="214"/>
      <c r="L61" s="214"/>
      <c r="M61" s="214"/>
      <c r="N61" s="214"/>
      <c r="O61" s="214"/>
      <c r="P61" s="214"/>
      <c r="Q61" s="214"/>
      <c r="R61" s="214"/>
    </row>
    <row r="62" spans="1:18" x14ac:dyDescent="0.2">
      <c r="B62" s="181"/>
      <c r="C62" s="181"/>
      <c r="D62" s="181"/>
      <c r="E62" s="181"/>
      <c r="F62" s="214"/>
      <c r="G62" s="214"/>
      <c r="H62" s="214"/>
      <c r="I62" s="210"/>
      <c r="J62" s="210"/>
      <c r="K62" s="214"/>
      <c r="L62" s="214"/>
      <c r="M62" s="214"/>
      <c r="N62" s="214"/>
      <c r="O62" s="214"/>
      <c r="P62" s="214"/>
      <c r="Q62" s="214"/>
      <c r="R62" s="214"/>
    </row>
    <row r="63" spans="1:18" x14ac:dyDescent="0.2">
      <c r="B63" s="181"/>
      <c r="C63" s="181"/>
      <c r="D63" s="181"/>
      <c r="E63" s="181"/>
      <c r="F63" s="214"/>
      <c r="G63" s="214"/>
      <c r="H63" s="214"/>
      <c r="I63" s="210"/>
      <c r="J63" s="210"/>
      <c r="K63" s="214"/>
      <c r="L63" s="214"/>
      <c r="M63" s="214"/>
      <c r="N63" s="214"/>
      <c r="O63" s="214"/>
      <c r="P63" s="214"/>
      <c r="Q63" s="214"/>
      <c r="R63" s="214"/>
    </row>
    <row r="64" spans="1:18" x14ac:dyDescent="0.2">
      <c r="B64" s="181"/>
      <c r="C64" s="181"/>
      <c r="D64" s="181"/>
      <c r="E64" s="181"/>
      <c r="F64" s="214"/>
      <c r="G64" s="214"/>
      <c r="H64" s="214"/>
      <c r="I64" s="210"/>
      <c r="J64" s="210"/>
      <c r="K64" s="214"/>
      <c r="L64" s="214"/>
      <c r="M64" s="214"/>
      <c r="N64" s="214"/>
      <c r="O64" s="214"/>
      <c r="P64" s="214"/>
      <c r="Q64" s="214"/>
      <c r="R64" s="214"/>
    </row>
    <row r="65" spans="2:18" x14ac:dyDescent="0.2">
      <c r="B65" s="181"/>
      <c r="C65" s="181"/>
      <c r="D65" s="181"/>
      <c r="E65" s="181"/>
      <c r="F65" s="214"/>
      <c r="G65" s="214"/>
      <c r="H65" s="214"/>
      <c r="I65" s="210"/>
      <c r="J65" s="210"/>
      <c r="K65" s="214"/>
      <c r="L65" s="214"/>
      <c r="M65" s="214"/>
      <c r="N65" s="214"/>
      <c r="O65" s="214"/>
      <c r="P65" s="214"/>
      <c r="Q65" s="214"/>
      <c r="R65" s="214"/>
    </row>
    <row r="66" spans="2:18" x14ac:dyDescent="0.2">
      <c r="B66" s="181"/>
      <c r="C66" s="181"/>
      <c r="D66" s="181"/>
      <c r="E66" s="181"/>
      <c r="F66" s="214"/>
      <c r="G66" s="214"/>
      <c r="H66" s="214"/>
      <c r="I66" s="210"/>
      <c r="J66" s="210"/>
      <c r="K66" s="214"/>
      <c r="L66" s="214"/>
      <c r="M66" s="214"/>
      <c r="N66" s="214"/>
      <c r="O66" s="214"/>
      <c r="P66" s="214"/>
      <c r="Q66" s="214"/>
      <c r="R66" s="214"/>
    </row>
    <row r="67" spans="2:18" x14ac:dyDescent="0.2">
      <c r="B67" s="181"/>
      <c r="C67" s="181"/>
      <c r="D67" s="181"/>
      <c r="E67" s="181"/>
      <c r="F67" s="214"/>
      <c r="G67" s="214"/>
      <c r="H67" s="214"/>
      <c r="I67" s="210"/>
      <c r="J67" s="210"/>
      <c r="K67" s="214"/>
      <c r="L67" s="214"/>
      <c r="M67" s="214"/>
      <c r="N67" s="214"/>
      <c r="O67" s="214"/>
      <c r="P67" s="214"/>
      <c r="Q67" s="214"/>
      <c r="R67" s="214"/>
    </row>
    <row r="68" spans="2:18" x14ac:dyDescent="0.2">
      <c r="B68" s="181"/>
      <c r="C68" s="181"/>
      <c r="D68" s="181"/>
      <c r="E68" s="181"/>
      <c r="F68" s="214"/>
      <c r="G68" s="214"/>
      <c r="H68" s="214"/>
      <c r="I68" s="210"/>
      <c r="J68" s="210"/>
      <c r="K68" s="214"/>
      <c r="L68" s="214"/>
      <c r="M68" s="214"/>
      <c r="N68" s="214"/>
      <c r="O68" s="214"/>
      <c r="P68" s="214"/>
      <c r="Q68" s="214"/>
      <c r="R68" s="214"/>
    </row>
    <row r="69" spans="2:18" x14ac:dyDescent="0.2">
      <c r="B69" s="181"/>
      <c r="C69" s="181"/>
      <c r="D69" s="181"/>
      <c r="E69" s="181"/>
      <c r="F69" s="214"/>
      <c r="G69" s="214"/>
      <c r="H69" s="214"/>
      <c r="I69" s="210"/>
      <c r="J69" s="210"/>
      <c r="K69" s="214"/>
      <c r="L69" s="214"/>
      <c r="M69" s="214"/>
      <c r="N69" s="214"/>
      <c r="O69" s="214"/>
      <c r="P69" s="214"/>
      <c r="Q69" s="214"/>
      <c r="R69" s="214"/>
    </row>
    <row r="70" spans="2:18" x14ac:dyDescent="0.2">
      <c r="B70" s="181"/>
      <c r="C70" s="181"/>
      <c r="D70" s="181"/>
      <c r="E70" s="181"/>
      <c r="F70" s="214"/>
      <c r="G70" s="214"/>
      <c r="H70" s="214"/>
      <c r="I70" s="210"/>
      <c r="J70" s="210"/>
      <c r="K70" s="214"/>
      <c r="L70" s="214"/>
      <c r="M70" s="214"/>
      <c r="N70" s="214"/>
      <c r="O70" s="214"/>
      <c r="P70" s="214"/>
      <c r="Q70" s="214"/>
      <c r="R70" s="214"/>
    </row>
    <row r="71" spans="2:18" x14ac:dyDescent="0.2">
      <c r="B71" s="181"/>
      <c r="C71" s="181"/>
      <c r="D71" s="181"/>
      <c r="E71" s="181"/>
      <c r="F71" s="214"/>
      <c r="G71" s="214"/>
      <c r="H71" s="214"/>
      <c r="I71" s="210"/>
      <c r="J71" s="210"/>
      <c r="K71" s="214"/>
      <c r="L71" s="214"/>
      <c r="M71" s="214"/>
      <c r="N71" s="214"/>
      <c r="O71" s="214"/>
      <c r="P71" s="214"/>
      <c r="Q71" s="214"/>
      <c r="R71" s="214"/>
    </row>
    <row r="72" spans="2:18" x14ac:dyDescent="0.2">
      <c r="B72" s="181"/>
      <c r="C72" s="181"/>
      <c r="D72" s="181"/>
      <c r="E72" s="181"/>
      <c r="F72" s="214"/>
      <c r="G72" s="214"/>
      <c r="H72" s="214"/>
      <c r="I72" s="210"/>
      <c r="J72" s="210"/>
      <c r="K72" s="214"/>
      <c r="L72" s="214"/>
      <c r="M72" s="214"/>
      <c r="N72" s="214"/>
      <c r="O72" s="214"/>
      <c r="P72" s="214"/>
      <c r="Q72" s="214"/>
      <c r="R72" s="214"/>
    </row>
    <row r="73" spans="2:18" x14ac:dyDescent="0.2">
      <c r="B73" s="181"/>
      <c r="C73" s="181"/>
      <c r="D73" s="181"/>
      <c r="E73" s="181"/>
      <c r="F73" s="214"/>
      <c r="G73" s="214"/>
      <c r="H73" s="214"/>
      <c r="I73" s="210"/>
      <c r="J73" s="210"/>
      <c r="K73" s="214"/>
      <c r="L73" s="214"/>
      <c r="M73" s="214"/>
      <c r="N73" s="214"/>
      <c r="O73" s="214"/>
      <c r="P73" s="214"/>
      <c r="Q73" s="214"/>
      <c r="R73" s="214"/>
    </row>
    <row r="74" spans="2:18" x14ac:dyDescent="0.2">
      <c r="B74" s="181"/>
      <c r="C74" s="181"/>
      <c r="D74" s="181"/>
      <c r="E74" s="181"/>
      <c r="F74" s="214"/>
      <c r="G74" s="214"/>
      <c r="H74" s="214"/>
      <c r="I74" s="210"/>
      <c r="J74" s="210"/>
      <c r="K74" s="214"/>
      <c r="L74" s="214"/>
      <c r="M74" s="214"/>
      <c r="N74" s="214"/>
      <c r="O74" s="214"/>
      <c r="P74" s="214"/>
      <c r="Q74" s="214"/>
      <c r="R74" s="214"/>
    </row>
    <row r="75" spans="2:18" x14ac:dyDescent="0.2">
      <c r="B75" s="181"/>
      <c r="C75" s="181"/>
      <c r="D75" s="181"/>
      <c r="E75" s="181"/>
      <c r="F75" s="214"/>
      <c r="G75" s="214"/>
      <c r="H75" s="214"/>
      <c r="I75" s="210"/>
      <c r="J75" s="210"/>
      <c r="K75" s="214"/>
      <c r="L75" s="214"/>
      <c r="M75" s="214"/>
      <c r="N75" s="214"/>
      <c r="O75" s="214"/>
      <c r="P75" s="214"/>
      <c r="Q75" s="214"/>
      <c r="R75" s="214"/>
    </row>
    <row r="76" spans="2:18" x14ac:dyDescent="0.2">
      <c r="B76" s="181"/>
      <c r="C76" s="181"/>
      <c r="D76" s="181"/>
      <c r="E76" s="181"/>
      <c r="F76" s="214"/>
      <c r="G76" s="214"/>
      <c r="H76" s="214"/>
      <c r="I76" s="210"/>
      <c r="J76" s="210"/>
      <c r="K76" s="214"/>
      <c r="L76" s="214"/>
      <c r="M76" s="214"/>
      <c r="N76" s="214"/>
      <c r="O76" s="214"/>
      <c r="P76" s="214"/>
      <c r="Q76" s="214"/>
      <c r="R76" s="214"/>
    </row>
    <row r="77" spans="2:18" x14ac:dyDescent="0.2">
      <c r="B77" s="181"/>
      <c r="C77" s="181"/>
      <c r="D77" s="181"/>
      <c r="E77" s="181"/>
      <c r="F77" s="214"/>
      <c r="G77" s="214"/>
      <c r="H77" s="214"/>
      <c r="I77" s="210"/>
      <c r="J77" s="210"/>
      <c r="K77" s="214"/>
      <c r="L77" s="214"/>
      <c r="M77" s="214"/>
      <c r="N77" s="214"/>
      <c r="O77" s="214"/>
      <c r="P77" s="214"/>
      <c r="Q77" s="214"/>
      <c r="R77" s="214"/>
    </row>
    <row r="78" spans="2:18" x14ac:dyDescent="0.2">
      <c r="B78" s="181"/>
      <c r="C78" s="181"/>
      <c r="D78" s="181"/>
      <c r="E78" s="181"/>
      <c r="F78" s="214"/>
      <c r="G78" s="214"/>
      <c r="H78" s="214"/>
      <c r="I78" s="210"/>
      <c r="J78" s="210"/>
      <c r="K78" s="214"/>
      <c r="L78" s="214"/>
      <c r="M78" s="214"/>
      <c r="N78" s="214"/>
      <c r="O78" s="214"/>
      <c r="P78" s="214"/>
      <c r="Q78" s="214"/>
      <c r="R78" s="214"/>
    </row>
    <row r="79" spans="2:18" x14ac:dyDescent="0.2">
      <c r="B79" s="181"/>
      <c r="C79" s="181"/>
      <c r="D79" s="181"/>
      <c r="E79" s="181"/>
      <c r="F79" s="214"/>
      <c r="G79" s="214"/>
      <c r="H79" s="214"/>
      <c r="I79" s="210"/>
      <c r="J79" s="210"/>
      <c r="K79" s="214"/>
      <c r="L79" s="214"/>
      <c r="M79" s="214"/>
      <c r="N79" s="214"/>
      <c r="O79" s="214"/>
      <c r="P79" s="214"/>
      <c r="Q79" s="214"/>
      <c r="R79" s="214"/>
    </row>
    <row r="80" spans="2:18" x14ac:dyDescent="0.2">
      <c r="B80" s="181"/>
      <c r="C80" s="181"/>
      <c r="D80" s="181"/>
      <c r="E80" s="181"/>
      <c r="F80" s="214"/>
      <c r="G80" s="214"/>
      <c r="H80" s="214"/>
      <c r="I80" s="210"/>
      <c r="J80" s="210"/>
      <c r="K80" s="214"/>
      <c r="L80" s="214"/>
      <c r="M80" s="214"/>
      <c r="N80" s="214"/>
      <c r="O80" s="214"/>
      <c r="P80" s="214"/>
      <c r="Q80" s="214"/>
      <c r="R80" s="214"/>
    </row>
    <row r="81" spans="2:18" x14ac:dyDescent="0.2">
      <c r="B81" s="181"/>
      <c r="C81" s="181"/>
      <c r="D81" s="181"/>
      <c r="E81" s="181"/>
      <c r="F81" s="214"/>
      <c r="G81" s="214"/>
      <c r="H81" s="214"/>
      <c r="I81" s="210"/>
      <c r="J81" s="210"/>
      <c r="K81" s="214"/>
      <c r="L81" s="214"/>
      <c r="M81" s="214"/>
      <c r="N81" s="214"/>
      <c r="O81" s="214"/>
      <c r="P81" s="214"/>
      <c r="Q81" s="214"/>
      <c r="R81" s="214"/>
    </row>
    <row r="82" spans="2:18" x14ac:dyDescent="0.2">
      <c r="B82" s="181"/>
      <c r="C82" s="181"/>
      <c r="D82" s="181"/>
      <c r="E82" s="181"/>
      <c r="F82" s="214"/>
      <c r="G82" s="214"/>
      <c r="H82" s="214"/>
      <c r="I82" s="210"/>
      <c r="J82" s="210"/>
      <c r="K82" s="214"/>
      <c r="L82" s="214"/>
      <c r="M82" s="214"/>
      <c r="N82" s="214"/>
      <c r="O82" s="214"/>
      <c r="P82" s="214"/>
      <c r="Q82" s="214"/>
      <c r="R82" s="214"/>
    </row>
    <row r="83" spans="2:18" x14ac:dyDescent="0.2">
      <c r="B83" s="181"/>
      <c r="C83" s="181"/>
      <c r="D83" s="181"/>
      <c r="E83" s="181"/>
      <c r="F83" s="214"/>
      <c r="G83" s="214"/>
      <c r="H83" s="214"/>
      <c r="I83" s="210"/>
      <c r="J83" s="210"/>
      <c r="K83" s="214"/>
      <c r="L83" s="214"/>
      <c r="M83" s="214"/>
      <c r="N83" s="214"/>
      <c r="O83" s="214"/>
      <c r="P83" s="214"/>
      <c r="Q83" s="214"/>
      <c r="R83" s="214"/>
    </row>
    <row r="84" spans="2:18" x14ac:dyDescent="0.2">
      <c r="B84" s="181"/>
      <c r="C84" s="181"/>
      <c r="D84" s="181"/>
      <c r="E84" s="181"/>
      <c r="F84" s="214"/>
      <c r="G84" s="214"/>
      <c r="H84" s="214"/>
      <c r="I84" s="210"/>
      <c r="J84" s="210"/>
      <c r="K84" s="214"/>
      <c r="L84" s="214"/>
      <c r="M84" s="214"/>
      <c r="N84" s="214"/>
      <c r="O84" s="214"/>
      <c r="P84" s="214"/>
      <c r="Q84" s="214"/>
      <c r="R84" s="214"/>
    </row>
    <row r="85" spans="2:18" x14ac:dyDescent="0.2">
      <c r="B85" s="181"/>
      <c r="C85" s="181"/>
      <c r="D85" s="181"/>
      <c r="E85" s="181"/>
      <c r="F85" s="214"/>
      <c r="G85" s="214"/>
      <c r="H85" s="214"/>
      <c r="I85" s="210"/>
      <c r="J85" s="210"/>
      <c r="K85" s="214"/>
      <c r="L85" s="214"/>
      <c r="M85" s="214"/>
      <c r="N85" s="214"/>
      <c r="O85" s="214"/>
      <c r="P85" s="214"/>
      <c r="Q85" s="214"/>
      <c r="R85" s="214"/>
    </row>
    <row r="86" spans="2:18" x14ac:dyDescent="0.2">
      <c r="B86" s="181"/>
      <c r="C86" s="181"/>
      <c r="D86" s="181"/>
      <c r="E86" s="181"/>
      <c r="F86" s="214"/>
      <c r="G86" s="214"/>
      <c r="H86" s="214"/>
      <c r="I86" s="210"/>
      <c r="J86" s="210"/>
      <c r="K86" s="214"/>
      <c r="L86" s="214"/>
      <c r="M86" s="214"/>
      <c r="N86" s="214"/>
      <c r="O86" s="214"/>
      <c r="P86" s="214"/>
      <c r="Q86" s="214"/>
      <c r="R86" s="214"/>
    </row>
    <row r="87" spans="2:18" x14ac:dyDescent="0.2">
      <c r="B87" s="181"/>
      <c r="C87" s="181"/>
      <c r="D87" s="181"/>
      <c r="E87" s="181"/>
      <c r="F87" s="214"/>
      <c r="G87" s="214"/>
      <c r="H87" s="214"/>
      <c r="I87" s="210"/>
      <c r="J87" s="210"/>
      <c r="K87" s="214"/>
      <c r="L87" s="214"/>
      <c r="M87" s="214"/>
      <c r="N87" s="214"/>
      <c r="O87" s="214"/>
      <c r="P87" s="214"/>
      <c r="Q87" s="214"/>
      <c r="R87" s="214"/>
    </row>
    <row r="88" spans="2:18" x14ac:dyDescent="0.2">
      <c r="B88" s="181"/>
      <c r="C88" s="181"/>
      <c r="D88" s="181"/>
      <c r="E88" s="181"/>
      <c r="F88" s="214"/>
      <c r="G88" s="214"/>
      <c r="H88" s="214"/>
      <c r="I88" s="210"/>
      <c r="J88" s="210"/>
      <c r="K88" s="214"/>
      <c r="L88" s="214"/>
      <c r="M88" s="214"/>
      <c r="N88" s="214"/>
      <c r="O88" s="214"/>
      <c r="P88" s="214"/>
      <c r="Q88" s="214"/>
      <c r="R88" s="214"/>
    </row>
    <row r="89" spans="2:18" x14ac:dyDescent="0.2">
      <c r="B89" s="181"/>
      <c r="C89" s="181"/>
      <c r="D89" s="181"/>
      <c r="E89" s="181"/>
      <c r="F89" s="214"/>
      <c r="G89" s="214"/>
      <c r="H89" s="214"/>
      <c r="I89" s="210"/>
      <c r="J89" s="210"/>
      <c r="K89" s="214"/>
      <c r="L89" s="214"/>
      <c r="M89" s="214"/>
      <c r="N89" s="214"/>
      <c r="O89" s="214"/>
      <c r="P89" s="214"/>
      <c r="Q89" s="214"/>
      <c r="R89" s="214"/>
    </row>
    <row r="90" spans="2:18" x14ac:dyDescent="0.2">
      <c r="B90" s="181"/>
      <c r="C90" s="181"/>
      <c r="D90" s="181"/>
      <c r="E90" s="181"/>
      <c r="F90" s="214"/>
      <c r="G90" s="214"/>
      <c r="H90" s="214"/>
      <c r="I90" s="210"/>
      <c r="J90" s="210"/>
      <c r="K90" s="214"/>
      <c r="L90" s="214"/>
      <c r="M90" s="214"/>
      <c r="N90" s="214"/>
      <c r="O90" s="214"/>
      <c r="P90" s="214"/>
      <c r="Q90" s="214"/>
      <c r="R90" s="214"/>
    </row>
    <row r="91" spans="2:18" x14ac:dyDescent="0.2">
      <c r="B91" s="181"/>
      <c r="C91" s="181"/>
      <c r="D91" s="181"/>
      <c r="E91" s="181"/>
      <c r="F91" s="214"/>
      <c r="G91" s="214"/>
      <c r="H91" s="214"/>
      <c r="I91" s="210"/>
      <c r="J91" s="210"/>
      <c r="K91" s="214"/>
      <c r="L91" s="214"/>
      <c r="M91" s="214"/>
      <c r="N91" s="214"/>
      <c r="O91" s="214"/>
      <c r="P91" s="214"/>
      <c r="Q91" s="214"/>
      <c r="R91" s="214"/>
    </row>
    <row r="92" spans="2:18" x14ac:dyDescent="0.2">
      <c r="B92" s="181"/>
      <c r="C92" s="181"/>
      <c r="D92" s="181"/>
      <c r="E92" s="181"/>
      <c r="F92" s="214"/>
      <c r="G92" s="214"/>
      <c r="H92" s="214"/>
      <c r="I92" s="210"/>
      <c r="J92" s="210"/>
      <c r="K92" s="214"/>
      <c r="L92" s="214"/>
      <c r="M92" s="214"/>
      <c r="N92" s="214"/>
      <c r="O92" s="214"/>
      <c r="P92" s="214"/>
      <c r="Q92" s="214"/>
      <c r="R92" s="214"/>
    </row>
    <row r="93" spans="2:18" x14ac:dyDescent="0.2">
      <c r="B93" s="181"/>
      <c r="C93" s="181"/>
      <c r="D93" s="181"/>
      <c r="E93" s="181"/>
      <c r="F93" s="214"/>
      <c r="G93" s="214"/>
      <c r="H93" s="214"/>
      <c r="I93" s="210"/>
      <c r="J93" s="210"/>
      <c r="K93" s="214"/>
      <c r="L93" s="214"/>
      <c r="M93" s="214"/>
      <c r="N93" s="214"/>
      <c r="O93" s="214"/>
      <c r="P93" s="214"/>
      <c r="Q93" s="214"/>
      <c r="R93" s="214"/>
    </row>
    <row r="94" spans="2:18" x14ac:dyDescent="0.2">
      <c r="B94" s="181"/>
      <c r="C94" s="181"/>
      <c r="D94" s="181"/>
      <c r="E94" s="181"/>
      <c r="F94" s="214"/>
      <c r="G94" s="214"/>
      <c r="H94" s="214"/>
      <c r="I94" s="210"/>
      <c r="J94" s="210"/>
      <c r="K94" s="214"/>
      <c r="L94" s="214"/>
      <c r="M94" s="214"/>
      <c r="N94" s="214"/>
      <c r="O94" s="214"/>
      <c r="P94" s="214"/>
      <c r="Q94" s="214"/>
      <c r="R94" s="214"/>
    </row>
    <row r="95" spans="2:18" x14ac:dyDescent="0.2">
      <c r="B95" s="181"/>
      <c r="C95" s="181"/>
      <c r="D95" s="181"/>
      <c r="E95" s="181"/>
      <c r="F95" s="214"/>
      <c r="G95" s="214"/>
      <c r="H95" s="214"/>
      <c r="I95" s="210"/>
      <c r="J95" s="210"/>
      <c r="K95" s="214"/>
      <c r="L95" s="214"/>
      <c r="M95" s="214"/>
      <c r="N95" s="214"/>
      <c r="O95" s="214"/>
      <c r="P95" s="214"/>
      <c r="Q95" s="214"/>
      <c r="R95" s="214"/>
    </row>
    <row r="96" spans="2:18" x14ac:dyDescent="0.2">
      <c r="B96" s="181"/>
      <c r="C96" s="181"/>
      <c r="D96" s="181"/>
      <c r="E96" s="181"/>
      <c r="F96" s="214"/>
      <c r="G96" s="214"/>
      <c r="H96" s="214"/>
      <c r="I96" s="210"/>
      <c r="J96" s="210"/>
      <c r="K96" s="214"/>
      <c r="L96" s="214"/>
      <c r="M96" s="214"/>
      <c r="N96" s="214"/>
      <c r="O96" s="214"/>
      <c r="P96" s="214"/>
      <c r="Q96" s="214"/>
      <c r="R96" s="214"/>
    </row>
    <row r="97" spans="2:18" x14ac:dyDescent="0.2">
      <c r="B97" s="181"/>
      <c r="C97" s="181"/>
      <c r="D97" s="181"/>
      <c r="E97" s="181"/>
      <c r="F97" s="214"/>
      <c r="G97" s="214"/>
      <c r="H97" s="214"/>
      <c r="I97" s="210"/>
      <c r="J97" s="210"/>
      <c r="K97" s="214"/>
      <c r="L97" s="214"/>
      <c r="M97" s="214"/>
      <c r="N97" s="214"/>
      <c r="O97" s="214"/>
      <c r="P97" s="214"/>
      <c r="Q97" s="214"/>
      <c r="R97" s="214"/>
    </row>
    <row r="98" spans="2:18" x14ac:dyDescent="0.2">
      <c r="B98" s="181"/>
      <c r="C98" s="181"/>
      <c r="D98" s="181"/>
      <c r="E98" s="181"/>
      <c r="F98" s="214"/>
      <c r="G98" s="214"/>
      <c r="H98" s="214"/>
      <c r="I98" s="210"/>
      <c r="J98" s="210"/>
      <c r="K98" s="214"/>
      <c r="L98" s="214"/>
      <c r="M98" s="214"/>
      <c r="N98" s="214"/>
      <c r="O98" s="214"/>
      <c r="P98" s="214"/>
      <c r="Q98" s="214"/>
      <c r="R98" s="214"/>
    </row>
    <row r="99" spans="2:18" x14ac:dyDescent="0.2">
      <c r="B99" s="181"/>
      <c r="C99" s="181"/>
      <c r="D99" s="181"/>
      <c r="E99" s="181"/>
      <c r="F99" s="214"/>
      <c r="G99" s="214"/>
      <c r="H99" s="214"/>
      <c r="I99" s="210"/>
      <c r="J99" s="210"/>
      <c r="K99" s="214"/>
      <c r="L99" s="214"/>
      <c r="M99" s="214"/>
      <c r="N99" s="214"/>
      <c r="O99" s="214"/>
      <c r="P99" s="214"/>
      <c r="Q99" s="214"/>
      <c r="R99" s="214"/>
    </row>
    <row r="100" spans="2:18" x14ac:dyDescent="0.2">
      <c r="B100" s="181"/>
      <c r="C100" s="181"/>
      <c r="D100" s="181"/>
      <c r="E100" s="181"/>
      <c r="F100" s="214"/>
      <c r="G100" s="214"/>
      <c r="H100" s="214"/>
      <c r="I100" s="210"/>
      <c r="J100" s="210"/>
      <c r="K100" s="214"/>
      <c r="L100" s="214"/>
      <c r="M100" s="214"/>
      <c r="N100" s="214"/>
      <c r="O100" s="214"/>
      <c r="P100" s="214"/>
      <c r="Q100" s="214"/>
      <c r="R100" s="214"/>
    </row>
    <row r="101" spans="2:18" x14ac:dyDescent="0.2">
      <c r="B101" s="181"/>
      <c r="C101" s="181"/>
      <c r="D101" s="181"/>
      <c r="E101" s="181"/>
      <c r="F101" s="214"/>
      <c r="G101" s="214"/>
      <c r="H101" s="214"/>
      <c r="I101" s="210"/>
      <c r="J101" s="210"/>
      <c r="K101" s="214"/>
      <c r="L101" s="214"/>
      <c r="M101" s="214"/>
      <c r="N101" s="214"/>
      <c r="O101" s="214"/>
      <c r="P101" s="214"/>
      <c r="Q101" s="214"/>
      <c r="R101" s="214"/>
    </row>
    <row r="102" spans="2:18" x14ac:dyDescent="0.2">
      <c r="B102" s="181"/>
      <c r="C102" s="181"/>
      <c r="D102" s="181"/>
      <c r="E102" s="181"/>
      <c r="F102" s="214"/>
      <c r="G102" s="214"/>
      <c r="H102" s="214"/>
      <c r="I102" s="210"/>
      <c r="J102" s="210"/>
      <c r="K102" s="214"/>
      <c r="L102" s="214"/>
      <c r="M102" s="214"/>
      <c r="N102" s="214"/>
      <c r="O102" s="214"/>
      <c r="P102" s="214"/>
      <c r="Q102" s="214"/>
      <c r="R102" s="214"/>
    </row>
    <row r="103" spans="2:18" x14ac:dyDescent="0.2">
      <c r="B103" s="181"/>
      <c r="C103" s="181"/>
      <c r="D103" s="181"/>
      <c r="E103" s="181"/>
      <c r="F103" s="214"/>
      <c r="G103" s="214"/>
      <c r="H103" s="214"/>
      <c r="I103" s="210"/>
      <c r="J103" s="210"/>
      <c r="K103" s="214"/>
      <c r="L103" s="214"/>
      <c r="M103" s="214"/>
      <c r="N103" s="214"/>
      <c r="O103" s="214"/>
      <c r="P103" s="214"/>
      <c r="Q103" s="214"/>
      <c r="R103" s="214"/>
    </row>
    <row r="104" spans="2:18" x14ac:dyDescent="0.2">
      <c r="B104" s="181"/>
      <c r="C104" s="181"/>
      <c r="D104" s="181"/>
      <c r="E104" s="181"/>
      <c r="F104" s="214"/>
      <c r="G104" s="214"/>
      <c r="H104" s="214"/>
      <c r="I104" s="210"/>
      <c r="J104" s="210"/>
      <c r="K104" s="214"/>
      <c r="L104" s="214"/>
      <c r="M104" s="214"/>
      <c r="N104" s="214"/>
      <c r="O104" s="214"/>
      <c r="P104" s="214"/>
      <c r="Q104" s="214"/>
      <c r="R104" s="214"/>
    </row>
    <row r="105" spans="2:18" x14ac:dyDescent="0.2">
      <c r="B105" s="181"/>
      <c r="C105" s="181"/>
      <c r="D105" s="181"/>
      <c r="E105" s="181"/>
      <c r="F105" s="214"/>
      <c r="G105" s="214"/>
      <c r="H105" s="214"/>
      <c r="I105" s="210"/>
      <c r="J105" s="210"/>
      <c r="K105" s="214"/>
      <c r="L105" s="214"/>
      <c r="M105" s="214"/>
      <c r="N105" s="214"/>
      <c r="O105" s="214"/>
      <c r="P105" s="214"/>
      <c r="Q105" s="214"/>
      <c r="R105" s="214"/>
    </row>
    <row r="106" spans="2:18" x14ac:dyDescent="0.2">
      <c r="B106" s="181"/>
      <c r="C106" s="181"/>
      <c r="D106" s="181"/>
      <c r="E106" s="181"/>
      <c r="F106" s="214"/>
      <c r="G106" s="214"/>
      <c r="H106" s="214"/>
      <c r="I106" s="210"/>
      <c r="J106" s="210"/>
      <c r="K106" s="214"/>
      <c r="L106" s="214"/>
      <c r="M106" s="214"/>
      <c r="N106" s="214"/>
      <c r="O106" s="214"/>
      <c r="P106" s="214"/>
      <c r="Q106" s="214"/>
      <c r="R106" s="214"/>
    </row>
    <row r="107" spans="2:18" x14ac:dyDescent="0.2">
      <c r="B107" s="181"/>
      <c r="C107" s="181"/>
      <c r="D107" s="181"/>
      <c r="E107" s="181"/>
      <c r="F107" s="214"/>
      <c r="G107" s="214"/>
      <c r="H107" s="214"/>
      <c r="I107" s="210"/>
      <c r="J107" s="210"/>
      <c r="K107" s="214"/>
      <c r="L107" s="214"/>
      <c r="M107" s="214"/>
      <c r="N107" s="214"/>
      <c r="O107" s="214"/>
      <c r="P107" s="214"/>
      <c r="Q107" s="214"/>
      <c r="R107" s="214"/>
    </row>
    <row r="108" spans="2:18" x14ac:dyDescent="0.2">
      <c r="B108" s="181"/>
      <c r="C108" s="181"/>
      <c r="D108" s="181"/>
      <c r="E108" s="181"/>
      <c r="F108" s="214"/>
      <c r="G108" s="214"/>
      <c r="H108" s="214"/>
      <c r="I108" s="210"/>
      <c r="J108" s="210"/>
      <c r="K108" s="214"/>
      <c r="L108" s="214"/>
      <c r="M108" s="214"/>
      <c r="N108" s="214"/>
      <c r="O108" s="214"/>
      <c r="P108" s="214"/>
      <c r="Q108" s="214"/>
      <c r="R108" s="214"/>
    </row>
    <row r="109" spans="2:18" x14ac:dyDescent="0.2">
      <c r="B109" s="181"/>
      <c r="C109" s="181"/>
      <c r="D109" s="181"/>
      <c r="E109" s="181"/>
      <c r="F109" s="214"/>
      <c r="G109" s="214"/>
      <c r="H109" s="214"/>
      <c r="I109" s="210"/>
      <c r="J109" s="210"/>
      <c r="K109" s="214"/>
      <c r="L109" s="214"/>
      <c r="M109" s="214"/>
      <c r="N109" s="214"/>
      <c r="O109" s="214"/>
      <c r="P109" s="214"/>
      <c r="Q109" s="214"/>
      <c r="R109" s="214"/>
    </row>
    <row r="110" spans="2:18" x14ac:dyDescent="0.2">
      <c r="B110" s="181"/>
      <c r="C110" s="181"/>
      <c r="D110" s="181"/>
      <c r="E110" s="181"/>
      <c r="F110" s="214"/>
      <c r="G110" s="214"/>
      <c r="H110" s="214"/>
      <c r="I110" s="210"/>
      <c r="J110" s="210"/>
      <c r="K110" s="214"/>
      <c r="L110" s="214"/>
      <c r="M110" s="214"/>
      <c r="N110" s="214"/>
      <c r="O110" s="214"/>
      <c r="P110" s="214"/>
      <c r="Q110" s="214"/>
      <c r="R110" s="214"/>
    </row>
    <row r="111" spans="2:18" x14ac:dyDescent="0.2">
      <c r="B111" s="181"/>
      <c r="C111" s="181"/>
      <c r="D111" s="181"/>
      <c r="E111" s="181"/>
      <c r="F111" s="214"/>
      <c r="G111" s="214"/>
      <c r="H111" s="214"/>
      <c r="I111" s="210"/>
      <c r="J111" s="210"/>
      <c r="K111" s="214"/>
      <c r="L111" s="214"/>
      <c r="M111" s="214"/>
      <c r="N111" s="214"/>
      <c r="O111" s="214"/>
      <c r="P111" s="214"/>
      <c r="Q111" s="214"/>
      <c r="R111" s="214"/>
    </row>
    <row r="112" spans="2:18" x14ac:dyDescent="0.2">
      <c r="B112" s="181"/>
      <c r="C112" s="181"/>
      <c r="D112" s="181"/>
      <c r="E112" s="181"/>
      <c r="F112" s="214"/>
      <c r="G112" s="214"/>
      <c r="H112" s="214"/>
      <c r="I112" s="210"/>
      <c r="J112" s="210"/>
      <c r="K112" s="214"/>
      <c r="L112" s="214"/>
      <c r="M112" s="214"/>
      <c r="N112" s="214"/>
      <c r="O112" s="214"/>
      <c r="P112" s="214"/>
      <c r="Q112" s="214"/>
      <c r="R112" s="214"/>
    </row>
    <row r="113" spans="2:18" x14ac:dyDescent="0.2">
      <c r="B113" s="181"/>
      <c r="C113" s="181"/>
      <c r="D113" s="181"/>
      <c r="E113" s="181"/>
      <c r="F113" s="214"/>
      <c r="G113" s="214"/>
      <c r="H113" s="214"/>
      <c r="I113" s="210"/>
      <c r="J113" s="210"/>
      <c r="K113" s="214"/>
      <c r="L113" s="214"/>
      <c r="M113" s="214"/>
      <c r="N113" s="214"/>
      <c r="O113" s="214"/>
      <c r="P113" s="214"/>
      <c r="Q113" s="214"/>
      <c r="R113" s="214"/>
    </row>
    <row r="114" spans="2:18" x14ac:dyDescent="0.2">
      <c r="B114" s="181"/>
      <c r="C114" s="181"/>
      <c r="D114" s="181"/>
      <c r="E114" s="181"/>
      <c r="F114" s="214"/>
      <c r="G114" s="214"/>
      <c r="H114" s="214"/>
      <c r="I114" s="210"/>
      <c r="J114" s="210"/>
      <c r="K114" s="214"/>
      <c r="L114" s="214"/>
      <c r="M114" s="214"/>
      <c r="N114" s="214"/>
      <c r="O114" s="214"/>
      <c r="P114" s="214"/>
      <c r="Q114" s="214"/>
      <c r="R114" s="214"/>
    </row>
    <row r="115" spans="2:18" x14ac:dyDescent="0.2">
      <c r="B115" s="181"/>
      <c r="C115" s="181"/>
      <c r="D115" s="181"/>
      <c r="E115" s="181"/>
      <c r="F115" s="214"/>
      <c r="G115" s="214"/>
      <c r="H115" s="214"/>
      <c r="I115" s="210"/>
      <c r="J115" s="210"/>
      <c r="K115" s="214"/>
      <c r="L115" s="214"/>
      <c r="M115" s="214"/>
      <c r="N115" s="214"/>
      <c r="O115" s="214"/>
      <c r="P115" s="214"/>
      <c r="Q115" s="214"/>
      <c r="R115" s="214"/>
    </row>
    <row r="116" spans="2:18" x14ac:dyDescent="0.2">
      <c r="B116" s="181"/>
      <c r="C116" s="181"/>
      <c r="D116" s="181"/>
      <c r="E116" s="181"/>
      <c r="F116" s="214"/>
      <c r="G116" s="214"/>
      <c r="H116" s="214"/>
      <c r="I116" s="210"/>
      <c r="J116" s="210"/>
      <c r="K116" s="214"/>
      <c r="L116" s="214"/>
      <c r="M116" s="214"/>
      <c r="N116" s="214"/>
      <c r="O116" s="214"/>
      <c r="P116" s="214"/>
      <c r="Q116" s="214"/>
      <c r="R116" s="214"/>
    </row>
    <row r="117" spans="2:18" x14ac:dyDescent="0.2">
      <c r="B117" s="181"/>
      <c r="C117" s="181"/>
      <c r="D117" s="181"/>
      <c r="E117" s="181"/>
      <c r="F117" s="214"/>
      <c r="G117" s="214"/>
      <c r="H117" s="214"/>
      <c r="I117" s="210"/>
      <c r="J117" s="210"/>
      <c r="K117" s="214"/>
      <c r="L117" s="214"/>
      <c r="M117" s="214"/>
      <c r="N117" s="214"/>
      <c r="O117" s="214"/>
      <c r="P117" s="214"/>
      <c r="Q117" s="214"/>
      <c r="R117" s="214"/>
    </row>
    <row r="118" spans="2:18" x14ac:dyDescent="0.2">
      <c r="B118" s="181"/>
      <c r="C118" s="181"/>
      <c r="D118" s="181"/>
      <c r="E118" s="181"/>
      <c r="F118" s="214"/>
      <c r="G118" s="214"/>
      <c r="H118" s="214"/>
      <c r="I118" s="210"/>
      <c r="J118" s="210"/>
      <c r="K118" s="214"/>
      <c r="L118" s="214"/>
      <c r="M118" s="214"/>
      <c r="N118" s="214"/>
      <c r="O118" s="214"/>
      <c r="P118" s="214"/>
      <c r="Q118" s="214"/>
      <c r="R118" s="214"/>
    </row>
    <row r="119" spans="2:18" x14ac:dyDescent="0.2">
      <c r="B119" s="181"/>
      <c r="C119" s="181"/>
      <c r="D119" s="181"/>
      <c r="E119" s="181"/>
      <c r="F119" s="214"/>
      <c r="G119" s="214"/>
      <c r="H119" s="214"/>
      <c r="I119" s="210"/>
      <c r="J119" s="210"/>
      <c r="K119" s="214"/>
      <c r="L119" s="214"/>
      <c r="M119" s="214"/>
      <c r="N119" s="214"/>
      <c r="O119" s="214"/>
      <c r="P119" s="214"/>
      <c r="Q119" s="214"/>
      <c r="R119" s="214"/>
    </row>
    <row r="120" spans="2:18" x14ac:dyDescent="0.2">
      <c r="B120" s="181"/>
      <c r="C120" s="181"/>
      <c r="D120" s="181"/>
      <c r="E120" s="181"/>
      <c r="F120" s="214"/>
      <c r="G120" s="214"/>
      <c r="H120" s="214"/>
      <c r="I120" s="210"/>
      <c r="J120" s="210"/>
      <c r="K120" s="214"/>
      <c r="L120" s="214"/>
      <c r="M120" s="214"/>
      <c r="N120" s="214"/>
      <c r="O120" s="214"/>
      <c r="P120" s="214"/>
      <c r="Q120" s="214"/>
      <c r="R120" s="214"/>
    </row>
    <row r="121" spans="2:18" x14ac:dyDescent="0.2">
      <c r="B121" s="181"/>
      <c r="C121" s="181"/>
      <c r="D121" s="181"/>
      <c r="E121" s="181"/>
      <c r="F121" s="214"/>
      <c r="G121" s="214"/>
      <c r="H121" s="214"/>
      <c r="I121" s="210"/>
      <c r="J121" s="210"/>
      <c r="K121" s="214"/>
      <c r="L121" s="214"/>
      <c r="M121" s="214"/>
      <c r="N121" s="214"/>
      <c r="O121" s="214"/>
      <c r="P121" s="214"/>
      <c r="Q121" s="214"/>
      <c r="R121" s="214"/>
    </row>
    <row r="122" spans="2:18" x14ac:dyDescent="0.2">
      <c r="B122" s="181"/>
      <c r="C122" s="181"/>
      <c r="D122" s="181"/>
      <c r="E122" s="181"/>
      <c r="F122" s="214"/>
      <c r="G122" s="214"/>
      <c r="H122" s="214"/>
      <c r="I122" s="210"/>
      <c r="J122" s="210"/>
      <c r="K122" s="214"/>
      <c r="L122" s="214"/>
      <c r="M122" s="214"/>
      <c r="N122" s="214"/>
      <c r="O122" s="214"/>
      <c r="P122" s="214"/>
      <c r="Q122" s="214"/>
      <c r="R122" s="214"/>
    </row>
    <row r="123" spans="2:18" x14ac:dyDescent="0.2">
      <c r="B123" s="181"/>
      <c r="C123" s="181"/>
      <c r="D123" s="181"/>
      <c r="E123" s="181"/>
      <c r="F123" s="214"/>
      <c r="G123" s="214"/>
      <c r="H123" s="214"/>
      <c r="I123" s="210"/>
      <c r="J123" s="210"/>
      <c r="K123" s="214"/>
      <c r="L123" s="214"/>
      <c r="M123" s="214"/>
      <c r="N123" s="214"/>
      <c r="O123" s="214"/>
      <c r="P123" s="214"/>
      <c r="Q123" s="214"/>
      <c r="R123" s="214"/>
    </row>
    <row r="124" spans="2:18" x14ac:dyDescent="0.2">
      <c r="B124" s="181"/>
      <c r="C124" s="181"/>
      <c r="D124" s="181"/>
      <c r="E124" s="181"/>
      <c r="F124" s="214"/>
      <c r="G124" s="214"/>
      <c r="H124" s="214"/>
      <c r="I124" s="210"/>
      <c r="J124" s="210"/>
      <c r="K124" s="214"/>
      <c r="L124" s="214"/>
      <c r="M124" s="214"/>
      <c r="N124" s="214"/>
      <c r="O124" s="214"/>
      <c r="P124" s="214"/>
      <c r="Q124" s="214"/>
      <c r="R124" s="214"/>
    </row>
    <row r="125" spans="2:18" x14ac:dyDescent="0.2">
      <c r="B125" s="181"/>
      <c r="C125" s="181"/>
      <c r="D125" s="181"/>
      <c r="E125" s="181"/>
      <c r="F125" s="214"/>
      <c r="G125" s="214"/>
      <c r="H125" s="214"/>
      <c r="I125" s="210"/>
      <c r="J125" s="210"/>
      <c r="K125" s="214"/>
      <c r="L125" s="214"/>
      <c r="M125" s="214"/>
      <c r="N125" s="214"/>
      <c r="O125" s="214"/>
      <c r="P125" s="214"/>
      <c r="Q125" s="214"/>
      <c r="R125" s="214"/>
    </row>
    <row r="126" spans="2:18" x14ac:dyDescent="0.2">
      <c r="B126" s="181"/>
      <c r="C126" s="181"/>
      <c r="D126" s="181"/>
      <c r="E126" s="181"/>
      <c r="F126" s="214"/>
      <c r="G126" s="214"/>
      <c r="H126" s="214"/>
      <c r="I126" s="210"/>
      <c r="J126" s="210"/>
      <c r="K126" s="214"/>
      <c r="L126" s="214"/>
      <c r="M126" s="214"/>
      <c r="N126" s="214"/>
      <c r="O126" s="214"/>
      <c r="P126" s="214"/>
      <c r="Q126" s="214"/>
      <c r="R126" s="214"/>
    </row>
    <row r="127" spans="2:18" x14ac:dyDescent="0.2">
      <c r="B127" s="181"/>
      <c r="C127" s="181"/>
      <c r="D127" s="181"/>
      <c r="E127" s="181"/>
      <c r="F127" s="214"/>
      <c r="G127" s="214"/>
      <c r="H127" s="214"/>
      <c r="I127" s="210"/>
      <c r="J127" s="210"/>
      <c r="K127" s="214"/>
      <c r="L127" s="214"/>
      <c r="M127" s="214"/>
      <c r="N127" s="214"/>
      <c r="O127" s="214"/>
      <c r="P127" s="214"/>
      <c r="Q127" s="214"/>
      <c r="R127" s="214"/>
    </row>
    <row r="128" spans="2:18" x14ac:dyDescent="0.2">
      <c r="B128" s="181"/>
      <c r="C128" s="181"/>
      <c r="D128" s="181"/>
      <c r="E128" s="181"/>
      <c r="F128" s="214"/>
      <c r="G128" s="214"/>
      <c r="H128" s="214"/>
      <c r="I128" s="210"/>
      <c r="J128" s="210"/>
      <c r="K128" s="214"/>
      <c r="L128" s="214"/>
      <c r="M128" s="214"/>
      <c r="N128" s="214"/>
      <c r="O128" s="214"/>
      <c r="P128" s="214"/>
      <c r="Q128" s="214"/>
      <c r="R128" s="214"/>
    </row>
    <row r="129" spans="2:18" x14ac:dyDescent="0.2">
      <c r="B129" s="181"/>
      <c r="C129" s="181"/>
      <c r="D129" s="181"/>
      <c r="E129" s="181"/>
      <c r="F129" s="214"/>
      <c r="G129" s="214"/>
      <c r="H129" s="214"/>
      <c r="I129" s="210"/>
      <c r="J129" s="210"/>
      <c r="K129" s="214"/>
      <c r="L129" s="214"/>
      <c r="M129" s="214"/>
      <c r="N129" s="214"/>
      <c r="O129" s="214"/>
      <c r="P129" s="214"/>
      <c r="Q129" s="214"/>
      <c r="R129" s="214"/>
    </row>
    <row r="130" spans="2:18" x14ac:dyDescent="0.2">
      <c r="B130" s="181"/>
      <c r="C130" s="181"/>
      <c r="D130" s="181"/>
      <c r="E130" s="181"/>
      <c r="F130" s="214"/>
      <c r="G130" s="214"/>
      <c r="H130" s="214"/>
      <c r="I130" s="210"/>
      <c r="J130" s="210"/>
      <c r="K130" s="214"/>
      <c r="L130" s="214"/>
      <c r="M130" s="214"/>
      <c r="N130" s="214"/>
      <c r="O130" s="214"/>
      <c r="P130" s="214"/>
      <c r="Q130" s="214"/>
      <c r="R130" s="214"/>
    </row>
    <row r="131" spans="2:18" x14ac:dyDescent="0.2">
      <c r="B131" s="181"/>
      <c r="C131" s="181"/>
      <c r="D131" s="181"/>
      <c r="E131" s="181"/>
      <c r="F131" s="214"/>
      <c r="G131" s="214"/>
      <c r="H131" s="214"/>
      <c r="I131" s="210"/>
      <c r="J131" s="210"/>
      <c r="K131" s="214"/>
      <c r="L131" s="214"/>
      <c r="M131" s="214"/>
      <c r="N131" s="214"/>
      <c r="O131" s="214"/>
      <c r="P131" s="214"/>
      <c r="Q131" s="214"/>
      <c r="R131" s="214"/>
    </row>
    <row r="132" spans="2:18" x14ac:dyDescent="0.2">
      <c r="B132" s="181"/>
      <c r="C132" s="181"/>
      <c r="D132" s="181"/>
      <c r="E132" s="181"/>
      <c r="F132" s="214"/>
      <c r="G132" s="214"/>
      <c r="H132" s="214"/>
      <c r="I132" s="210"/>
      <c r="J132" s="210"/>
      <c r="K132" s="214"/>
      <c r="L132" s="214"/>
      <c r="M132" s="214"/>
      <c r="N132" s="214"/>
      <c r="O132" s="214"/>
      <c r="P132" s="214"/>
      <c r="Q132" s="214"/>
      <c r="R132" s="214"/>
    </row>
    <row r="133" spans="2:18" x14ac:dyDescent="0.2">
      <c r="B133" s="181"/>
      <c r="C133" s="181"/>
      <c r="D133" s="181"/>
      <c r="E133" s="181"/>
      <c r="F133" s="214"/>
      <c r="G133" s="214"/>
      <c r="H133" s="214"/>
      <c r="I133" s="210"/>
      <c r="J133" s="210"/>
      <c r="K133" s="214"/>
      <c r="L133" s="214"/>
      <c r="M133" s="214"/>
      <c r="N133" s="214"/>
      <c r="O133" s="214"/>
      <c r="P133" s="214"/>
      <c r="Q133" s="214"/>
      <c r="R133" s="214"/>
    </row>
    <row r="134" spans="2:18" x14ac:dyDescent="0.2">
      <c r="B134" s="181"/>
      <c r="C134" s="181"/>
      <c r="D134" s="181"/>
      <c r="E134" s="181"/>
      <c r="F134" s="214"/>
      <c r="G134" s="214"/>
      <c r="H134" s="214"/>
      <c r="I134" s="210"/>
      <c r="J134" s="210"/>
      <c r="K134" s="214"/>
      <c r="L134" s="214"/>
      <c r="M134" s="214"/>
      <c r="N134" s="214"/>
      <c r="O134" s="214"/>
      <c r="P134" s="214"/>
      <c r="Q134" s="214"/>
      <c r="R134" s="214"/>
    </row>
    <row r="135" spans="2:18" x14ac:dyDescent="0.2">
      <c r="B135" s="181"/>
      <c r="C135" s="181"/>
      <c r="D135" s="181"/>
      <c r="E135" s="181"/>
      <c r="F135" s="214"/>
      <c r="G135" s="214"/>
      <c r="H135" s="214"/>
      <c r="I135" s="210"/>
      <c r="J135" s="210"/>
      <c r="K135" s="214"/>
      <c r="L135" s="214"/>
      <c r="M135" s="214"/>
      <c r="N135" s="214"/>
      <c r="O135" s="214"/>
      <c r="P135" s="214"/>
      <c r="Q135" s="214"/>
      <c r="R135" s="214"/>
    </row>
    <row r="136" spans="2:18" x14ac:dyDescent="0.2">
      <c r="B136" s="181"/>
      <c r="C136" s="181"/>
      <c r="D136" s="181"/>
      <c r="E136" s="181"/>
      <c r="F136" s="214"/>
      <c r="G136" s="214"/>
      <c r="H136" s="214"/>
      <c r="I136" s="210"/>
      <c r="J136" s="210"/>
      <c r="K136" s="214"/>
      <c r="L136" s="214"/>
      <c r="M136" s="214"/>
      <c r="N136" s="214"/>
      <c r="O136" s="214"/>
      <c r="P136" s="214"/>
      <c r="Q136" s="214"/>
      <c r="R136" s="214"/>
    </row>
    <row r="137" spans="2:18" x14ac:dyDescent="0.2">
      <c r="B137" s="181"/>
      <c r="C137" s="181"/>
      <c r="D137" s="181"/>
      <c r="E137" s="181"/>
      <c r="F137" s="214"/>
      <c r="G137" s="214"/>
      <c r="H137" s="214"/>
      <c r="I137" s="210"/>
      <c r="J137" s="210"/>
      <c r="K137" s="214"/>
      <c r="L137" s="214"/>
      <c r="M137" s="214"/>
      <c r="N137" s="214"/>
      <c r="O137" s="214"/>
      <c r="P137" s="214"/>
      <c r="Q137" s="214"/>
      <c r="R137" s="214"/>
    </row>
    <row r="138" spans="2:18" x14ac:dyDescent="0.2">
      <c r="B138" s="181"/>
      <c r="C138" s="181"/>
      <c r="D138" s="181"/>
      <c r="E138" s="181"/>
      <c r="F138" s="214"/>
      <c r="G138" s="214"/>
      <c r="H138" s="214"/>
      <c r="I138" s="210"/>
      <c r="J138" s="210"/>
      <c r="K138" s="214"/>
      <c r="L138" s="214"/>
      <c r="M138" s="214"/>
      <c r="N138" s="214"/>
      <c r="O138" s="214"/>
      <c r="P138" s="214"/>
      <c r="Q138" s="214"/>
      <c r="R138" s="214"/>
    </row>
    <row r="139" spans="2:18" x14ac:dyDescent="0.2">
      <c r="B139" s="181"/>
      <c r="C139" s="181"/>
      <c r="D139" s="181"/>
      <c r="E139" s="181"/>
      <c r="F139" s="214"/>
      <c r="G139" s="214"/>
      <c r="H139" s="214"/>
      <c r="I139" s="210"/>
      <c r="J139" s="210"/>
      <c r="K139" s="214"/>
      <c r="L139" s="214"/>
      <c r="M139" s="214"/>
      <c r="N139" s="214"/>
      <c r="O139" s="214"/>
      <c r="P139" s="214"/>
      <c r="Q139" s="214"/>
      <c r="R139" s="214"/>
    </row>
    <row r="140" spans="2:18" x14ac:dyDescent="0.2">
      <c r="B140" s="181"/>
      <c r="C140" s="181"/>
      <c r="D140" s="181"/>
      <c r="E140" s="181"/>
      <c r="F140" s="214"/>
      <c r="G140" s="214"/>
      <c r="H140" s="214"/>
      <c r="I140" s="210"/>
      <c r="J140" s="210"/>
      <c r="K140" s="214"/>
      <c r="L140" s="214"/>
      <c r="M140" s="214"/>
      <c r="N140" s="214"/>
      <c r="O140" s="214"/>
      <c r="P140" s="214"/>
      <c r="Q140" s="214"/>
      <c r="R140" s="214"/>
    </row>
    <row r="141" spans="2:18" x14ac:dyDescent="0.2">
      <c r="B141" s="181"/>
      <c r="C141" s="181"/>
      <c r="D141" s="181"/>
      <c r="E141" s="181"/>
      <c r="F141" s="214"/>
      <c r="G141" s="214"/>
      <c r="H141" s="214"/>
      <c r="I141" s="210"/>
      <c r="J141" s="210"/>
      <c r="K141" s="214"/>
      <c r="L141" s="214"/>
      <c r="M141" s="214"/>
      <c r="N141" s="214"/>
      <c r="O141" s="214"/>
      <c r="P141" s="214"/>
      <c r="Q141" s="214"/>
      <c r="R141" s="214"/>
    </row>
    <row r="142" spans="2:18" x14ac:dyDescent="0.2">
      <c r="B142" s="181"/>
      <c r="C142" s="181"/>
      <c r="D142" s="181"/>
      <c r="E142" s="181"/>
      <c r="F142" s="214"/>
      <c r="G142" s="214"/>
      <c r="H142" s="214"/>
      <c r="I142" s="210"/>
      <c r="J142" s="210"/>
      <c r="K142" s="214"/>
      <c r="L142" s="214"/>
      <c r="M142" s="214"/>
      <c r="N142" s="214"/>
      <c r="O142" s="214"/>
      <c r="P142" s="214"/>
      <c r="Q142" s="214"/>
      <c r="R142" s="214"/>
    </row>
    <row r="143" spans="2:18" x14ac:dyDescent="0.2">
      <c r="B143" s="181"/>
      <c r="C143" s="181"/>
      <c r="D143" s="181"/>
      <c r="E143" s="181"/>
      <c r="F143" s="214"/>
      <c r="G143" s="214"/>
      <c r="H143" s="214"/>
      <c r="I143" s="210"/>
      <c r="J143" s="210"/>
      <c r="K143" s="214"/>
      <c r="L143" s="214"/>
      <c r="M143" s="214"/>
      <c r="N143" s="214"/>
      <c r="O143" s="214"/>
      <c r="P143" s="214"/>
      <c r="Q143" s="214"/>
      <c r="R143" s="214"/>
    </row>
    <row r="144" spans="2:18" x14ac:dyDescent="0.2">
      <c r="B144" s="181"/>
      <c r="C144" s="181"/>
      <c r="D144" s="181"/>
      <c r="E144" s="181"/>
      <c r="F144" s="214"/>
      <c r="G144" s="214"/>
      <c r="H144" s="214"/>
      <c r="I144" s="210"/>
      <c r="J144" s="210"/>
      <c r="K144" s="214"/>
      <c r="L144" s="214"/>
      <c r="M144" s="214"/>
      <c r="N144" s="214"/>
      <c r="O144" s="214"/>
      <c r="P144" s="214"/>
      <c r="Q144" s="214"/>
      <c r="R144" s="214"/>
    </row>
    <row r="145" spans="2:18" x14ac:dyDescent="0.2">
      <c r="B145" s="181"/>
      <c r="C145" s="181"/>
      <c r="D145" s="181"/>
      <c r="E145" s="181"/>
      <c r="F145" s="214"/>
      <c r="G145" s="214"/>
      <c r="H145" s="214"/>
      <c r="I145" s="210"/>
      <c r="J145" s="210"/>
      <c r="K145" s="214"/>
      <c r="L145" s="214"/>
      <c r="M145" s="214"/>
      <c r="N145" s="214"/>
      <c r="O145" s="214"/>
      <c r="P145" s="214"/>
      <c r="Q145" s="214"/>
      <c r="R145" s="214"/>
    </row>
    <row r="146" spans="2:18" x14ac:dyDescent="0.2">
      <c r="B146" s="181"/>
      <c r="C146" s="181"/>
      <c r="D146" s="181"/>
      <c r="E146" s="181"/>
      <c r="F146" s="214"/>
      <c r="G146" s="214"/>
      <c r="H146" s="214"/>
      <c r="I146" s="210"/>
      <c r="J146" s="210"/>
      <c r="K146" s="214"/>
      <c r="L146" s="214"/>
      <c r="M146" s="214"/>
      <c r="N146" s="214"/>
      <c r="O146" s="214"/>
      <c r="P146" s="214"/>
      <c r="Q146" s="214"/>
      <c r="R146" s="214"/>
    </row>
    <row r="147" spans="2:18" x14ac:dyDescent="0.2">
      <c r="B147" s="181"/>
      <c r="C147" s="181"/>
      <c r="D147" s="181"/>
      <c r="E147" s="181"/>
      <c r="F147" s="214"/>
      <c r="G147" s="214"/>
      <c r="H147" s="214"/>
      <c r="I147" s="210"/>
      <c r="J147" s="210"/>
      <c r="K147" s="214"/>
      <c r="L147" s="214"/>
      <c r="M147" s="214"/>
      <c r="N147" s="214"/>
      <c r="O147" s="214"/>
      <c r="P147" s="214"/>
      <c r="Q147" s="214"/>
      <c r="R147" s="214"/>
    </row>
    <row r="148" spans="2:18" x14ac:dyDescent="0.2">
      <c r="B148" s="181"/>
      <c r="C148" s="181"/>
      <c r="D148" s="181"/>
      <c r="E148" s="181"/>
      <c r="F148" s="214"/>
      <c r="G148" s="214"/>
      <c r="H148" s="214"/>
      <c r="I148" s="210"/>
      <c r="J148" s="210"/>
      <c r="K148" s="214"/>
      <c r="L148" s="214"/>
      <c r="M148" s="214"/>
      <c r="N148" s="214"/>
      <c r="O148" s="214"/>
      <c r="P148" s="214"/>
      <c r="Q148" s="214"/>
      <c r="R148" s="214"/>
    </row>
    <row r="149" spans="2:18" x14ac:dyDescent="0.2">
      <c r="B149" s="181"/>
      <c r="C149" s="181"/>
      <c r="D149" s="181"/>
      <c r="E149" s="181"/>
      <c r="F149" s="214"/>
      <c r="G149" s="214"/>
      <c r="H149" s="214"/>
      <c r="I149" s="210"/>
      <c r="J149" s="210"/>
      <c r="K149" s="214"/>
      <c r="L149" s="214"/>
      <c r="M149" s="214"/>
      <c r="N149" s="214"/>
      <c r="O149" s="214"/>
      <c r="P149" s="214"/>
      <c r="Q149" s="214"/>
      <c r="R149" s="214"/>
    </row>
    <row r="150" spans="2:18" x14ac:dyDescent="0.2">
      <c r="B150" s="181"/>
      <c r="C150" s="181"/>
      <c r="D150" s="181"/>
      <c r="E150" s="181"/>
      <c r="F150" s="214"/>
      <c r="G150" s="214"/>
      <c r="H150" s="214"/>
      <c r="I150" s="210"/>
      <c r="J150" s="210"/>
      <c r="K150" s="214"/>
      <c r="L150" s="214"/>
      <c r="M150" s="214"/>
      <c r="N150" s="214"/>
      <c r="O150" s="214"/>
      <c r="P150" s="214"/>
      <c r="Q150" s="214"/>
      <c r="R150" s="214"/>
    </row>
    <row r="151" spans="2:18" x14ac:dyDescent="0.2">
      <c r="B151" s="181"/>
      <c r="C151" s="181"/>
      <c r="D151" s="181"/>
      <c r="E151" s="181"/>
      <c r="F151" s="214"/>
      <c r="G151" s="214"/>
      <c r="H151" s="214"/>
      <c r="I151" s="210"/>
      <c r="J151" s="210"/>
      <c r="K151" s="214"/>
      <c r="L151" s="214"/>
      <c r="M151" s="214"/>
      <c r="N151" s="214"/>
      <c r="O151" s="214"/>
      <c r="P151" s="214"/>
      <c r="Q151" s="214"/>
      <c r="R151" s="214"/>
    </row>
    <row r="152" spans="2:18" x14ac:dyDescent="0.2">
      <c r="B152" s="181"/>
      <c r="C152" s="181"/>
      <c r="D152" s="181"/>
      <c r="E152" s="181"/>
      <c r="F152" s="214"/>
      <c r="G152" s="214"/>
      <c r="H152" s="214"/>
      <c r="I152" s="210"/>
      <c r="J152" s="210"/>
      <c r="K152" s="214"/>
      <c r="L152" s="214"/>
      <c r="M152" s="214"/>
      <c r="N152" s="214"/>
      <c r="O152" s="214"/>
      <c r="P152" s="214"/>
      <c r="Q152" s="214"/>
      <c r="R152" s="214"/>
    </row>
    <row r="153" spans="2:18" x14ac:dyDescent="0.2">
      <c r="B153" s="181"/>
      <c r="C153" s="181"/>
      <c r="D153" s="181"/>
      <c r="E153" s="181"/>
      <c r="F153" s="214"/>
      <c r="G153" s="214"/>
      <c r="H153" s="214"/>
      <c r="I153" s="210"/>
      <c r="J153" s="210"/>
      <c r="K153" s="214"/>
      <c r="L153" s="214"/>
      <c r="M153" s="214"/>
      <c r="N153" s="214"/>
      <c r="O153" s="214"/>
      <c r="P153" s="214"/>
      <c r="Q153" s="214"/>
      <c r="R153" s="214"/>
    </row>
    <row r="154" spans="2:18" x14ac:dyDescent="0.2">
      <c r="B154" s="181"/>
      <c r="C154" s="181"/>
      <c r="D154" s="181"/>
      <c r="E154" s="181"/>
      <c r="F154" s="214"/>
      <c r="G154" s="214"/>
      <c r="H154" s="214"/>
      <c r="I154" s="210"/>
      <c r="J154" s="210"/>
      <c r="K154" s="214"/>
      <c r="L154" s="214"/>
      <c r="M154" s="214"/>
      <c r="N154" s="214"/>
      <c r="O154" s="214"/>
      <c r="P154" s="214"/>
      <c r="Q154" s="214"/>
      <c r="R154" s="214"/>
    </row>
    <row r="155" spans="2:18" x14ac:dyDescent="0.2">
      <c r="B155" s="181"/>
      <c r="C155" s="181"/>
      <c r="D155" s="181"/>
      <c r="E155" s="181"/>
      <c r="F155" s="214"/>
      <c r="G155" s="214"/>
      <c r="H155" s="214"/>
      <c r="I155" s="210"/>
      <c r="J155" s="210"/>
      <c r="K155" s="214"/>
      <c r="L155" s="214"/>
      <c r="M155" s="214"/>
      <c r="N155" s="214"/>
      <c r="O155" s="214"/>
      <c r="P155" s="214"/>
      <c r="Q155" s="214"/>
      <c r="R155" s="214"/>
    </row>
    <row r="156" spans="2:18" x14ac:dyDescent="0.2">
      <c r="B156" s="181"/>
      <c r="C156" s="181"/>
      <c r="D156" s="181"/>
      <c r="E156" s="181"/>
      <c r="F156" s="214"/>
      <c r="G156" s="214"/>
      <c r="H156" s="214"/>
      <c r="I156" s="210"/>
      <c r="J156" s="210"/>
      <c r="K156" s="214"/>
      <c r="L156" s="214"/>
      <c r="M156" s="214"/>
      <c r="N156" s="214"/>
      <c r="O156" s="214"/>
      <c r="P156" s="214"/>
      <c r="Q156" s="214"/>
      <c r="R156" s="214"/>
    </row>
    <row r="157" spans="2:18" x14ac:dyDescent="0.2">
      <c r="B157" s="181"/>
      <c r="C157" s="181"/>
      <c r="D157" s="181"/>
      <c r="E157" s="181"/>
      <c r="F157" s="214"/>
      <c r="G157" s="214"/>
      <c r="H157" s="214"/>
      <c r="I157" s="210"/>
      <c r="J157" s="210"/>
      <c r="K157" s="214"/>
      <c r="L157" s="214"/>
      <c r="M157" s="214"/>
      <c r="N157" s="214"/>
      <c r="O157" s="214"/>
      <c r="P157" s="214"/>
      <c r="Q157" s="214"/>
      <c r="R157" s="214"/>
    </row>
    <row r="158" spans="2:18" x14ac:dyDescent="0.2">
      <c r="B158" s="181"/>
      <c r="C158" s="181"/>
      <c r="D158" s="181"/>
      <c r="E158" s="181"/>
      <c r="F158" s="214"/>
      <c r="G158" s="214"/>
      <c r="H158" s="214"/>
      <c r="I158" s="210"/>
      <c r="J158" s="210"/>
      <c r="K158" s="214"/>
      <c r="L158" s="214"/>
      <c r="M158" s="214"/>
      <c r="N158" s="214"/>
      <c r="O158" s="214"/>
      <c r="P158" s="214"/>
      <c r="Q158" s="214"/>
      <c r="R158" s="214"/>
    </row>
    <row r="159" spans="2:18" x14ac:dyDescent="0.2">
      <c r="B159" s="181"/>
      <c r="C159" s="181"/>
      <c r="D159" s="181"/>
      <c r="E159" s="181"/>
      <c r="F159" s="214"/>
      <c r="G159" s="214"/>
      <c r="H159" s="214"/>
      <c r="I159" s="210"/>
      <c r="J159" s="210"/>
      <c r="K159" s="214"/>
      <c r="L159" s="214"/>
      <c r="M159" s="214"/>
      <c r="N159" s="214"/>
      <c r="O159" s="214"/>
      <c r="P159" s="214"/>
      <c r="Q159" s="214"/>
      <c r="R159" s="214"/>
    </row>
    <row r="160" spans="2:18" x14ac:dyDescent="0.2">
      <c r="B160" s="181"/>
      <c r="C160" s="181"/>
      <c r="D160" s="181"/>
      <c r="E160" s="181"/>
      <c r="F160" s="214"/>
      <c r="G160" s="214"/>
      <c r="H160" s="214"/>
      <c r="I160" s="210"/>
      <c r="J160" s="210"/>
      <c r="K160" s="214"/>
      <c r="L160" s="214"/>
      <c r="M160" s="214"/>
      <c r="N160" s="214"/>
      <c r="O160" s="214"/>
      <c r="P160" s="214"/>
      <c r="Q160" s="214"/>
      <c r="R160" s="214"/>
    </row>
    <row r="161" spans="2:18" x14ac:dyDescent="0.2">
      <c r="B161" s="181"/>
      <c r="C161" s="181"/>
      <c r="D161" s="181"/>
      <c r="E161" s="181"/>
      <c r="F161" s="214"/>
      <c r="G161" s="214"/>
      <c r="H161" s="214"/>
      <c r="I161" s="210"/>
      <c r="J161" s="210"/>
      <c r="K161" s="214"/>
      <c r="L161" s="214"/>
      <c r="M161" s="214"/>
      <c r="N161" s="214"/>
      <c r="O161" s="214"/>
      <c r="P161" s="214"/>
      <c r="Q161" s="214"/>
      <c r="R161" s="214"/>
    </row>
    <row r="162" spans="2:18" x14ac:dyDescent="0.2">
      <c r="B162" s="181"/>
      <c r="C162" s="181"/>
      <c r="D162" s="181"/>
      <c r="E162" s="181"/>
      <c r="F162" s="214"/>
      <c r="G162" s="214"/>
      <c r="H162" s="214"/>
      <c r="I162" s="210"/>
      <c r="J162" s="210"/>
      <c r="K162" s="214"/>
      <c r="L162" s="214"/>
      <c r="M162" s="214"/>
      <c r="N162" s="214"/>
      <c r="O162" s="214"/>
      <c r="P162" s="214"/>
      <c r="Q162" s="214"/>
      <c r="R162" s="214"/>
    </row>
    <row r="163" spans="2:18" x14ac:dyDescent="0.2">
      <c r="B163" s="181"/>
      <c r="C163" s="181"/>
      <c r="D163" s="181"/>
      <c r="E163" s="181"/>
      <c r="F163" s="214"/>
      <c r="G163" s="214"/>
      <c r="H163" s="214"/>
      <c r="I163" s="210"/>
      <c r="J163" s="210"/>
      <c r="K163" s="214"/>
      <c r="L163" s="214"/>
      <c r="M163" s="214"/>
      <c r="N163" s="214"/>
      <c r="O163" s="214"/>
      <c r="P163" s="214"/>
      <c r="Q163" s="214"/>
      <c r="R163" s="214"/>
    </row>
    <row r="164" spans="2:18" x14ac:dyDescent="0.2">
      <c r="B164" s="181"/>
      <c r="C164" s="181"/>
      <c r="D164" s="181"/>
      <c r="E164" s="181"/>
      <c r="F164" s="214"/>
      <c r="G164" s="214"/>
      <c r="H164" s="214"/>
      <c r="I164" s="210"/>
      <c r="J164" s="210"/>
      <c r="K164" s="214"/>
      <c r="L164" s="214"/>
      <c r="M164" s="214"/>
      <c r="N164" s="214"/>
      <c r="O164" s="214"/>
      <c r="P164" s="214"/>
      <c r="Q164" s="214"/>
      <c r="R164" s="214"/>
    </row>
    <row r="165" spans="2:18" x14ac:dyDescent="0.2">
      <c r="B165" s="181"/>
      <c r="C165" s="181"/>
      <c r="D165" s="181"/>
      <c r="E165" s="181"/>
      <c r="F165" s="214"/>
      <c r="G165" s="214"/>
      <c r="H165" s="214"/>
      <c r="I165" s="210"/>
      <c r="J165" s="210"/>
      <c r="K165" s="214"/>
      <c r="L165" s="214"/>
      <c r="M165" s="214"/>
      <c r="N165" s="214"/>
      <c r="O165" s="214"/>
      <c r="P165" s="214"/>
      <c r="Q165" s="214"/>
      <c r="R165" s="214"/>
    </row>
    <row r="166" spans="2:18" x14ac:dyDescent="0.2">
      <c r="B166" s="181"/>
      <c r="C166" s="181"/>
      <c r="D166" s="181"/>
      <c r="E166" s="181"/>
      <c r="F166" s="214"/>
      <c r="G166" s="214"/>
      <c r="H166" s="214"/>
      <c r="I166" s="210"/>
      <c r="J166" s="210"/>
      <c r="K166" s="214"/>
      <c r="L166" s="214"/>
      <c r="M166" s="214"/>
      <c r="N166" s="214"/>
      <c r="O166" s="214"/>
      <c r="P166" s="214"/>
      <c r="Q166" s="214"/>
      <c r="R166" s="214"/>
    </row>
    <row r="167" spans="2:18" x14ac:dyDescent="0.2">
      <c r="B167" s="181"/>
      <c r="C167" s="181"/>
      <c r="D167" s="181"/>
      <c r="E167" s="181"/>
      <c r="F167" s="214"/>
      <c r="G167" s="214"/>
      <c r="H167" s="214"/>
      <c r="I167" s="210"/>
      <c r="J167" s="210"/>
      <c r="K167" s="214"/>
      <c r="L167" s="214"/>
      <c r="M167" s="214"/>
      <c r="N167" s="214"/>
      <c r="O167" s="214"/>
      <c r="P167" s="214"/>
      <c r="Q167" s="214"/>
      <c r="R167" s="214"/>
    </row>
    <row r="168" spans="2:18" x14ac:dyDescent="0.2">
      <c r="B168" s="181"/>
      <c r="C168" s="181"/>
      <c r="D168" s="181"/>
      <c r="E168" s="181"/>
      <c r="F168" s="214"/>
      <c r="G168" s="214"/>
      <c r="H168" s="214"/>
      <c r="I168" s="210"/>
      <c r="J168" s="210"/>
      <c r="K168" s="214"/>
      <c r="L168" s="214"/>
      <c r="M168" s="214"/>
      <c r="N168" s="214"/>
      <c r="O168" s="214"/>
      <c r="P168" s="214"/>
      <c r="Q168" s="214"/>
      <c r="R168" s="214"/>
    </row>
    <row r="169" spans="2:18" x14ac:dyDescent="0.2">
      <c r="B169" s="181"/>
      <c r="C169" s="181"/>
      <c r="D169" s="181"/>
      <c r="E169" s="181"/>
      <c r="F169" s="214"/>
      <c r="G169" s="214"/>
      <c r="H169" s="214"/>
      <c r="I169" s="210"/>
      <c r="J169" s="210"/>
      <c r="K169" s="214"/>
      <c r="L169" s="214"/>
      <c r="M169" s="214"/>
      <c r="N169" s="214"/>
      <c r="O169" s="214"/>
      <c r="P169" s="214"/>
      <c r="Q169" s="214"/>
      <c r="R169" s="214"/>
    </row>
    <row r="170" spans="2:18" x14ac:dyDescent="0.2">
      <c r="B170" s="181"/>
      <c r="C170" s="181"/>
      <c r="D170" s="181"/>
      <c r="E170" s="181"/>
      <c r="F170" s="214"/>
      <c r="G170" s="214"/>
      <c r="H170" s="214"/>
      <c r="I170" s="210"/>
      <c r="J170" s="210"/>
      <c r="K170" s="214"/>
      <c r="L170" s="214"/>
      <c r="M170" s="214"/>
      <c r="N170" s="214"/>
      <c r="O170" s="214"/>
      <c r="P170" s="214"/>
      <c r="Q170" s="214"/>
      <c r="R170" s="214"/>
    </row>
    <row r="171" spans="2:18" x14ac:dyDescent="0.2">
      <c r="B171" s="181"/>
      <c r="C171" s="181"/>
      <c r="D171" s="181"/>
      <c r="E171" s="181"/>
      <c r="F171" s="214"/>
      <c r="G171" s="214"/>
      <c r="H171" s="214"/>
      <c r="I171" s="210"/>
      <c r="J171" s="210"/>
      <c r="K171" s="214"/>
      <c r="L171" s="214"/>
      <c r="M171" s="214"/>
      <c r="N171" s="214"/>
      <c r="O171" s="214"/>
      <c r="P171" s="214"/>
      <c r="Q171" s="214"/>
      <c r="R171" s="214"/>
    </row>
    <row r="172" spans="2:18" x14ac:dyDescent="0.2">
      <c r="B172" s="181"/>
      <c r="C172" s="181"/>
      <c r="D172" s="181"/>
      <c r="E172" s="181"/>
      <c r="F172" s="214"/>
      <c r="G172" s="214"/>
      <c r="H172" s="214"/>
      <c r="I172" s="210"/>
      <c r="J172" s="210"/>
      <c r="K172" s="214"/>
      <c r="L172" s="214"/>
      <c r="M172" s="214"/>
      <c r="N172" s="214"/>
      <c r="O172" s="214"/>
      <c r="P172" s="214"/>
      <c r="Q172" s="214"/>
      <c r="R172" s="214"/>
    </row>
    <row r="173" spans="2:18" x14ac:dyDescent="0.2">
      <c r="B173" s="181"/>
      <c r="C173" s="181"/>
      <c r="D173" s="181"/>
      <c r="E173" s="181"/>
      <c r="F173" s="214"/>
      <c r="G173" s="214"/>
      <c r="H173" s="214"/>
      <c r="I173" s="210"/>
      <c r="J173" s="210"/>
      <c r="K173" s="214"/>
      <c r="L173" s="214"/>
      <c r="M173" s="214"/>
      <c r="N173" s="214"/>
      <c r="O173" s="214"/>
      <c r="P173" s="214"/>
      <c r="Q173" s="214"/>
      <c r="R173" s="214"/>
    </row>
    <row r="174" spans="2:18" x14ac:dyDescent="0.2">
      <c r="B174" s="181"/>
      <c r="C174" s="181"/>
      <c r="D174" s="181"/>
      <c r="E174" s="181"/>
      <c r="F174" s="214"/>
      <c r="G174" s="214"/>
      <c r="H174" s="214"/>
      <c r="I174" s="210"/>
      <c r="J174" s="210"/>
      <c r="K174" s="214"/>
      <c r="L174" s="214"/>
      <c r="M174" s="214"/>
      <c r="N174" s="214"/>
      <c r="O174" s="214"/>
      <c r="P174" s="214"/>
      <c r="Q174" s="214"/>
      <c r="R174" s="214"/>
    </row>
    <row r="175" spans="2:18" x14ac:dyDescent="0.2">
      <c r="B175" s="181"/>
      <c r="C175" s="181"/>
      <c r="D175" s="181"/>
      <c r="E175" s="181"/>
      <c r="F175" s="214"/>
      <c r="G175" s="214"/>
      <c r="H175" s="214"/>
      <c r="I175" s="210"/>
      <c r="J175" s="210"/>
      <c r="K175" s="214"/>
      <c r="L175" s="214"/>
      <c r="M175" s="214"/>
      <c r="N175" s="214"/>
      <c r="O175" s="214"/>
      <c r="P175" s="214"/>
      <c r="Q175" s="214"/>
      <c r="R175" s="214"/>
    </row>
    <row r="176" spans="2:18" x14ac:dyDescent="0.2">
      <c r="B176" s="181"/>
      <c r="C176" s="181"/>
      <c r="D176" s="181"/>
      <c r="E176" s="181"/>
      <c r="F176" s="214"/>
      <c r="G176" s="214"/>
      <c r="H176" s="214"/>
      <c r="I176" s="210"/>
      <c r="J176" s="210"/>
      <c r="K176" s="214"/>
      <c r="L176" s="214"/>
      <c r="M176" s="214"/>
      <c r="N176" s="214"/>
      <c r="O176" s="214"/>
      <c r="P176" s="214"/>
      <c r="Q176" s="214"/>
      <c r="R176" s="214"/>
    </row>
    <row r="177" spans="2:18" x14ac:dyDescent="0.2">
      <c r="B177" s="181"/>
      <c r="C177" s="181"/>
      <c r="D177" s="181"/>
      <c r="E177" s="181"/>
      <c r="F177" s="214"/>
      <c r="G177" s="214"/>
      <c r="H177" s="214"/>
      <c r="I177" s="210"/>
      <c r="J177" s="210"/>
      <c r="K177" s="214"/>
      <c r="L177" s="214"/>
      <c r="M177" s="214"/>
      <c r="N177" s="214"/>
      <c r="O177" s="214"/>
      <c r="P177" s="214"/>
      <c r="Q177" s="214"/>
      <c r="R177" s="214"/>
    </row>
    <row r="178" spans="2:18" x14ac:dyDescent="0.2">
      <c r="B178" s="181"/>
      <c r="C178" s="181"/>
      <c r="D178" s="181"/>
      <c r="E178" s="181"/>
      <c r="F178" s="214"/>
      <c r="G178" s="214"/>
      <c r="H178" s="214"/>
      <c r="I178" s="210"/>
      <c r="J178" s="210"/>
      <c r="K178" s="214"/>
      <c r="L178" s="214"/>
      <c r="M178" s="214"/>
      <c r="N178" s="214"/>
      <c r="O178" s="214"/>
      <c r="P178" s="214"/>
      <c r="Q178" s="214"/>
      <c r="R178" s="214"/>
    </row>
    <row r="179" spans="2:18" x14ac:dyDescent="0.2">
      <c r="B179" s="181"/>
      <c r="C179" s="181"/>
      <c r="D179" s="181"/>
      <c r="E179" s="181"/>
      <c r="F179" s="214"/>
      <c r="G179" s="214"/>
      <c r="H179" s="214"/>
      <c r="I179" s="210"/>
      <c r="J179" s="210"/>
      <c r="K179" s="214"/>
      <c r="L179" s="214"/>
      <c r="M179" s="214"/>
      <c r="N179" s="214"/>
      <c r="O179" s="214"/>
      <c r="P179" s="214"/>
      <c r="Q179" s="214"/>
      <c r="R179" s="214"/>
    </row>
    <row r="180" spans="2:18" x14ac:dyDescent="0.2">
      <c r="B180" s="181"/>
      <c r="C180" s="181"/>
      <c r="D180" s="181"/>
      <c r="E180" s="181"/>
      <c r="F180" s="214"/>
      <c r="G180" s="214"/>
      <c r="H180" s="214"/>
      <c r="I180" s="210"/>
      <c r="J180" s="210"/>
      <c r="K180" s="214"/>
      <c r="L180" s="214"/>
      <c r="M180" s="214"/>
      <c r="N180" s="214"/>
      <c r="O180" s="214"/>
      <c r="P180" s="214"/>
      <c r="Q180" s="214"/>
      <c r="R180" s="214"/>
    </row>
    <row r="181" spans="2:18" x14ac:dyDescent="0.2">
      <c r="B181" s="181"/>
      <c r="C181" s="181"/>
      <c r="D181" s="181"/>
      <c r="E181" s="181"/>
      <c r="F181" s="214"/>
      <c r="G181" s="214"/>
      <c r="H181" s="214"/>
      <c r="I181" s="210"/>
      <c r="J181" s="210"/>
      <c r="K181" s="214"/>
      <c r="L181" s="214"/>
      <c r="M181" s="214"/>
      <c r="N181" s="214"/>
      <c r="O181" s="214"/>
      <c r="P181" s="214"/>
      <c r="Q181" s="214"/>
      <c r="R181" s="214"/>
    </row>
    <row r="182" spans="2:18" x14ac:dyDescent="0.2">
      <c r="B182" s="181"/>
      <c r="C182" s="181"/>
      <c r="D182" s="181"/>
      <c r="E182" s="181"/>
      <c r="F182" s="214"/>
      <c r="G182" s="214"/>
      <c r="H182" s="214"/>
      <c r="I182" s="210"/>
      <c r="J182" s="210"/>
      <c r="K182" s="214"/>
      <c r="L182" s="214"/>
      <c r="M182" s="214"/>
      <c r="N182" s="214"/>
      <c r="O182" s="214"/>
      <c r="P182" s="214"/>
      <c r="Q182" s="214"/>
      <c r="R182" s="214"/>
    </row>
    <row r="183" spans="2:18" x14ac:dyDescent="0.2">
      <c r="B183" s="181"/>
      <c r="C183" s="181"/>
      <c r="D183" s="181"/>
      <c r="E183" s="181"/>
      <c r="F183" s="214"/>
      <c r="G183" s="214"/>
      <c r="H183" s="214"/>
      <c r="I183" s="210"/>
      <c r="J183" s="210"/>
      <c r="K183" s="214"/>
      <c r="L183" s="214"/>
      <c r="M183" s="214"/>
      <c r="N183" s="214"/>
      <c r="O183" s="214"/>
      <c r="P183" s="214"/>
      <c r="Q183" s="214"/>
      <c r="R183" s="214"/>
    </row>
    <row r="184" spans="2:18" x14ac:dyDescent="0.2">
      <c r="B184" s="181"/>
      <c r="C184" s="181"/>
      <c r="D184" s="181"/>
      <c r="E184" s="181"/>
      <c r="F184" s="214"/>
      <c r="G184" s="214"/>
      <c r="H184" s="214"/>
      <c r="I184" s="210"/>
      <c r="J184" s="210"/>
      <c r="K184" s="214"/>
      <c r="L184" s="214"/>
      <c r="M184" s="214"/>
      <c r="N184" s="214"/>
      <c r="O184" s="214"/>
      <c r="P184" s="214"/>
      <c r="Q184" s="214"/>
      <c r="R184" s="214"/>
    </row>
    <row r="185" spans="2:18" x14ac:dyDescent="0.2">
      <c r="B185" s="181"/>
      <c r="C185" s="181"/>
      <c r="D185" s="181"/>
      <c r="E185" s="181"/>
      <c r="F185" s="214"/>
      <c r="G185" s="214"/>
      <c r="H185" s="214"/>
      <c r="I185" s="210"/>
      <c r="J185" s="210"/>
      <c r="K185" s="214"/>
      <c r="L185" s="214"/>
      <c r="M185" s="214"/>
      <c r="N185" s="214"/>
      <c r="O185" s="214"/>
      <c r="P185" s="214"/>
      <c r="Q185" s="214"/>
      <c r="R185" s="214"/>
    </row>
    <row r="186" spans="2:18" x14ac:dyDescent="0.2">
      <c r="B186" s="181"/>
      <c r="C186" s="181"/>
      <c r="D186" s="181"/>
      <c r="E186" s="181"/>
      <c r="F186" s="214"/>
      <c r="G186" s="214"/>
      <c r="H186" s="214"/>
      <c r="I186" s="210"/>
      <c r="J186" s="210"/>
      <c r="K186" s="214"/>
      <c r="L186" s="214"/>
      <c r="M186" s="214"/>
      <c r="N186" s="214"/>
      <c r="O186" s="214"/>
      <c r="P186" s="214"/>
      <c r="Q186" s="214"/>
      <c r="R186" s="214"/>
    </row>
    <row r="187" spans="2:18" x14ac:dyDescent="0.2">
      <c r="B187" s="181"/>
      <c r="C187" s="181"/>
      <c r="D187" s="181"/>
      <c r="E187" s="181"/>
      <c r="F187" s="214"/>
      <c r="G187" s="214"/>
      <c r="H187" s="214"/>
      <c r="I187" s="210"/>
      <c r="J187" s="210"/>
      <c r="K187" s="214"/>
      <c r="L187" s="214"/>
      <c r="M187" s="214"/>
      <c r="N187" s="214"/>
      <c r="O187" s="214"/>
      <c r="P187" s="214"/>
      <c r="Q187" s="214"/>
      <c r="R187" s="214"/>
    </row>
    <row r="188" spans="2:18" x14ac:dyDescent="0.2">
      <c r="B188" s="181"/>
      <c r="C188" s="181"/>
      <c r="D188" s="181"/>
      <c r="E188" s="181"/>
      <c r="F188" s="214"/>
      <c r="G188" s="214"/>
      <c r="H188" s="214"/>
      <c r="I188" s="210"/>
      <c r="J188" s="210"/>
      <c r="K188" s="214"/>
      <c r="L188" s="214"/>
      <c r="M188" s="214"/>
      <c r="N188" s="214"/>
      <c r="O188" s="214"/>
      <c r="P188" s="214"/>
      <c r="Q188" s="214"/>
      <c r="R188" s="214"/>
    </row>
    <row r="189" spans="2:18" x14ac:dyDescent="0.2">
      <c r="B189" s="181"/>
      <c r="C189" s="181"/>
      <c r="D189" s="181"/>
      <c r="E189" s="181"/>
      <c r="F189" s="214"/>
      <c r="G189" s="214"/>
      <c r="H189" s="214"/>
      <c r="I189" s="210"/>
      <c r="J189" s="210"/>
      <c r="K189" s="214"/>
      <c r="L189" s="214"/>
      <c r="M189" s="214"/>
      <c r="N189" s="214"/>
      <c r="O189" s="214"/>
      <c r="P189" s="214"/>
      <c r="Q189" s="214"/>
      <c r="R189" s="214"/>
    </row>
    <row r="190" spans="2:18" x14ac:dyDescent="0.2">
      <c r="B190" s="181"/>
      <c r="C190" s="181"/>
      <c r="D190" s="181"/>
      <c r="E190" s="181"/>
      <c r="F190" s="214"/>
      <c r="G190" s="214"/>
      <c r="H190" s="214"/>
      <c r="I190" s="210"/>
      <c r="J190" s="210"/>
      <c r="K190" s="214"/>
      <c r="L190" s="214"/>
      <c r="M190" s="214"/>
      <c r="N190" s="214"/>
      <c r="O190" s="214"/>
      <c r="P190" s="214"/>
      <c r="Q190" s="214"/>
      <c r="R190" s="214"/>
    </row>
    <row r="191" spans="2:18" x14ac:dyDescent="0.2">
      <c r="B191" s="181"/>
      <c r="C191" s="181"/>
      <c r="D191" s="181"/>
      <c r="E191" s="181"/>
      <c r="F191" s="214"/>
      <c r="G191" s="214"/>
      <c r="H191" s="214"/>
      <c r="I191" s="210"/>
      <c r="J191" s="210"/>
      <c r="K191" s="214"/>
      <c r="L191" s="214"/>
      <c r="M191" s="214"/>
      <c r="N191" s="214"/>
      <c r="O191" s="214"/>
      <c r="P191" s="214"/>
      <c r="Q191" s="214"/>
      <c r="R191" s="214"/>
    </row>
    <row r="192" spans="2:18" x14ac:dyDescent="0.2">
      <c r="B192" s="181"/>
      <c r="C192" s="181"/>
      <c r="D192" s="181"/>
      <c r="E192" s="181"/>
      <c r="F192" s="214"/>
      <c r="G192" s="214"/>
      <c r="H192" s="214"/>
      <c r="I192" s="210"/>
      <c r="J192" s="210"/>
      <c r="K192" s="214"/>
      <c r="L192" s="214"/>
      <c r="M192" s="214"/>
      <c r="N192" s="214"/>
      <c r="O192" s="214"/>
      <c r="P192" s="214"/>
      <c r="Q192" s="214"/>
      <c r="R192" s="214"/>
    </row>
    <row r="193" spans="2:18" x14ac:dyDescent="0.2">
      <c r="B193" s="181"/>
      <c r="C193" s="181"/>
      <c r="D193" s="181"/>
      <c r="E193" s="181"/>
      <c r="F193" s="214"/>
      <c r="G193" s="214"/>
      <c r="H193" s="214"/>
      <c r="I193" s="210"/>
      <c r="J193" s="210"/>
      <c r="K193" s="214"/>
      <c r="L193" s="214"/>
      <c r="M193" s="214"/>
      <c r="N193" s="214"/>
      <c r="O193" s="214"/>
      <c r="P193" s="214"/>
      <c r="Q193" s="214"/>
      <c r="R193" s="214"/>
    </row>
    <row r="194" spans="2:18" x14ac:dyDescent="0.2">
      <c r="B194" s="181"/>
      <c r="C194" s="181"/>
      <c r="D194" s="181"/>
      <c r="E194" s="181"/>
      <c r="F194" s="214"/>
      <c r="G194" s="214"/>
      <c r="H194" s="214"/>
      <c r="I194" s="210"/>
      <c r="J194" s="210"/>
      <c r="K194" s="214"/>
      <c r="L194" s="214"/>
      <c r="M194" s="214"/>
      <c r="N194" s="214"/>
      <c r="O194" s="214"/>
      <c r="P194" s="214"/>
      <c r="Q194" s="214"/>
      <c r="R194" s="214"/>
    </row>
    <row r="195" spans="2:18" x14ac:dyDescent="0.2">
      <c r="B195" s="181"/>
      <c r="C195" s="181"/>
      <c r="D195" s="181"/>
      <c r="E195" s="181"/>
      <c r="F195" s="214"/>
      <c r="G195" s="214"/>
      <c r="H195" s="214"/>
      <c r="I195" s="210"/>
      <c r="J195" s="210"/>
      <c r="K195" s="214"/>
      <c r="L195" s="214"/>
      <c r="M195" s="214"/>
      <c r="N195" s="214"/>
      <c r="O195" s="214"/>
      <c r="P195" s="214"/>
      <c r="Q195" s="214"/>
      <c r="R195" s="214"/>
    </row>
    <row r="196" spans="2:18" x14ac:dyDescent="0.2">
      <c r="B196" s="181"/>
      <c r="C196" s="181"/>
      <c r="D196" s="181"/>
      <c r="E196" s="181"/>
      <c r="F196" s="214"/>
      <c r="G196" s="214"/>
      <c r="H196" s="214"/>
      <c r="I196" s="210"/>
      <c r="J196" s="210"/>
      <c r="K196" s="214"/>
      <c r="L196" s="214"/>
      <c r="M196" s="214"/>
      <c r="N196" s="214"/>
      <c r="O196" s="214"/>
      <c r="P196" s="214"/>
      <c r="Q196" s="214"/>
      <c r="R196" s="214"/>
    </row>
    <row r="197" spans="2:18" x14ac:dyDescent="0.2">
      <c r="B197" s="181"/>
      <c r="C197" s="181"/>
      <c r="D197" s="181"/>
      <c r="E197" s="181"/>
      <c r="F197" s="214"/>
      <c r="G197" s="214"/>
      <c r="H197" s="214"/>
      <c r="I197" s="210"/>
      <c r="J197" s="210"/>
      <c r="K197" s="214"/>
      <c r="L197" s="214"/>
      <c r="M197" s="214"/>
      <c r="N197" s="214"/>
      <c r="O197" s="214"/>
      <c r="P197" s="214"/>
      <c r="Q197" s="214"/>
      <c r="R197" s="214"/>
    </row>
    <row r="198" spans="2:18" x14ac:dyDescent="0.2">
      <c r="B198" s="181"/>
      <c r="C198" s="181"/>
      <c r="D198" s="181"/>
      <c r="E198" s="181"/>
      <c r="F198" s="214"/>
      <c r="G198" s="214"/>
      <c r="H198" s="214"/>
      <c r="I198" s="210"/>
      <c r="J198" s="210"/>
      <c r="K198" s="214"/>
      <c r="L198" s="214"/>
      <c r="M198" s="214"/>
      <c r="N198" s="214"/>
      <c r="O198" s="214"/>
      <c r="P198" s="214"/>
      <c r="Q198" s="214"/>
      <c r="R198" s="214"/>
    </row>
    <row r="199" spans="2:18" x14ac:dyDescent="0.2">
      <c r="B199" s="181"/>
      <c r="C199" s="181"/>
      <c r="D199" s="181"/>
      <c r="E199" s="181"/>
      <c r="F199" s="214"/>
      <c r="G199" s="214"/>
      <c r="H199" s="214"/>
      <c r="I199" s="210"/>
      <c r="J199" s="210"/>
      <c r="K199" s="214"/>
      <c r="L199" s="214"/>
      <c r="M199" s="214"/>
      <c r="N199" s="214"/>
      <c r="O199" s="214"/>
      <c r="P199" s="214"/>
      <c r="Q199" s="214"/>
      <c r="R199" s="214"/>
    </row>
    <row r="200" spans="2:18" x14ac:dyDescent="0.2">
      <c r="B200" s="181"/>
      <c r="C200" s="181"/>
      <c r="D200" s="181"/>
      <c r="E200" s="181"/>
      <c r="F200" s="214"/>
      <c r="G200" s="214"/>
      <c r="H200" s="214"/>
      <c r="I200" s="210"/>
      <c r="J200" s="210"/>
      <c r="K200" s="214"/>
      <c r="L200" s="214"/>
      <c r="M200" s="214"/>
      <c r="N200" s="214"/>
      <c r="O200" s="214"/>
      <c r="P200" s="214"/>
      <c r="Q200" s="214"/>
      <c r="R200" s="214"/>
    </row>
    <row r="201" spans="2:18" x14ac:dyDescent="0.2">
      <c r="B201" s="181"/>
      <c r="C201" s="181"/>
      <c r="D201" s="181"/>
      <c r="E201" s="181"/>
      <c r="F201" s="214"/>
      <c r="G201" s="214"/>
      <c r="H201" s="214"/>
      <c r="I201" s="210"/>
      <c r="J201" s="210"/>
      <c r="K201" s="214"/>
      <c r="L201" s="214"/>
      <c r="M201" s="214"/>
      <c r="N201" s="214"/>
      <c r="O201" s="214"/>
      <c r="P201" s="214"/>
      <c r="Q201" s="214"/>
      <c r="R201" s="214"/>
    </row>
    <row r="202" spans="2:18" x14ac:dyDescent="0.2">
      <c r="B202" s="181"/>
      <c r="C202" s="181"/>
      <c r="D202" s="181"/>
      <c r="E202" s="181"/>
      <c r="F202" s="214"/>
      <c r="G202" s="214"/>
      <c r="H202" s="214"/>
      <c r="I202" s="210"/>
      <c r="J202" s="210"/>
      <c r="K202" s="214"/>
      <c r="L202" s="214"/>
      <c r="M202" s="214"/>
      <c r="N202" s="214"/>
      <c r="O202" s="214"/>
      <c r="P202" s="214"/>
      <c r="Q202" s="214"/>
      <c r="R202" s="214"/>
    </row>
    <row r="203" spans="2:18" x14ac:dyDescent="0.2">
      <c r="B203" s="181"/>
      <c r="C203" s="181"/>
      <c r="D203" s="181"/>
      <c r="E203" s="181"/>
      <c r="F203" s="214"/>
      <c r="G203" s="214"/>
      <c r="H203" s="214"/>
      <c r="I203" s="210"/>
      <c r="J203" s="210"/>
      <c r="K203" s="214"/>
      <c r="L203" s="214"/>
      <c r="M203" s="214"/>
      <c r="N203" s="214"/>
      <c r="O203" s="214"/>
      <c r="P203" s="214"/>
      <c r="Q203" s="214"/>
      <c r="R203" s="214"/>
    </row>
    <row r="204" spans="2:18" x14ac:dyDescent="0.2">
      <c r="B204" s="181"/>
      <c r="C204" s="181"/>
      <c r="D204" s="181"/>
      <c r="E204" s="181"/>
      <c r="F204" s="214"/>
      <c r="G204" s="214"/>
      <c r="H204" s="214"/>
      <c r="I204" s="210"/>
      <c r="J204" s="210"/>
      <c r="K204" s="214"/>
      <c r="L204" s="214"/>
      <c r="M204" s="214"/>
      <c r="N204" s="214"/>
      <c r="O204" s="214"/>
      <c r="P204" s="214"/>
      <c r="Q204" s="214"/>
      <c r="R204" s="214"/>
    </row>
    <row r="205" spans="2:18" x14ac:dyDescent="0.2">
      <c r="B205" s="181"/>
      <c r="C205" s="181"/>
      <c r="D205" s="181"/>
      <c r="E205" s="181"/>
      <c r="F205" s="214"/>
      <c r="G205" s="214"/>
      <c r="H205" s="214"/>
      <c r="I205" s="210"/>
      <c r="J205" s="210"/>
      <c r="K205" s="214"/>
      <c r="L205" s="214"/>
      <c r="M205" s="214"/>
      <c r="N205" s="214"/>
      <c r="O205" s="214"/>
      <c r="P205" s="214"/>
      <c r="Q205" s="214"/>
      <c r="R205" s="214"/>
    </row>
    <row r="206" spans="2:18" x14ac:dyDescent="0.2">
      <c r="B206" s="181"/>
      <c r="C206" s="181"/>
      <c r="D206" s="181"/>
      <c r="E206" s="181"/>
      <c r="F206" s="214"/>
      <c r="G206" s="214"/>
      <c r="H206" s="214"/>
      <c r="I206" s="210"/>
      <c r="J206" s="210"/>
      <c r="K206" s="214"/>
      <c r="L206" s="214"/>
      <c r="M206" s="214"/>
      <c r="N206" s="214"/>
      <c r="O206" s="214"/>
      <c r="P206" s="214"/>
      <c r="Q206" s="214"/>
      <c r="R206" s="214"/>
    </row>
    <row r="207" spans="2:18" x14ac:dyDescent="0.2">
      <c r="B207" s="181"/>
      <c r="C207" s="181"/>
      <c r="D207" s="181"/>
      <c r="E207" s="181"/>
      <c r="F207" s="214"/>
      <c r="G207" s="214"/>
      <c r="H207" s="214"/>
      <c r="I207" s="210"/>
      <c r="J207" s="210"/>
      <c r="K207" s="214"/>
      <c r="L207" s="214"/>
      <c r="M207" s="214"/>
      <c r="N207" s="214"/>
      <c r="O207" s="214"/>
      <c r="P207" s="214"/>
      <c r="Q207" s="214"/>
      <c r="R207" s="214"/>
    </row>
    <row r="208" spans="2:18" x14ac:dyDescent="0.2">
      <c r="B208" s="181"/>
      <c r="C208" s="181"/>
      <c r="D208" s="181"/>
      <c r="E208" s="181"/>
      <c r="F208" s="214"/>
      <c r="G208" s="214"/>
      <c r="H208" s="214"/>
      <c r="I208" s="210"/>
      <c r="J208" s="210"/>
      <c r="K208" s="214"/>
      <c r="L208" s="214"/>
      <c r="M208" s="214"/>
      <c r="N208" s="214"/>
      <c r="O208" s="214"/>
      <c r="P208" s="214"/>
      <c r="Q208" s="214"/>
      <c r="R208" s="214"/>
    </row>
    <row r="209" spans="2:18" x14ac:dyDescent="0.2">
      <c r="B209" s="181"/>
      <c r="C209" s="181"/>
      <c r="D209" s="181"/>
      <c r="E209" s="181"/>
      <c r="F209" s="214"/>
      <c r="G209" s="214"/>
      <c r="H209" s="214"/>
      <c r="I209" s="210"/>
      <c r="J209" s="210"/>
      <c r="K209" s="214"/>
      <c r="L209" s="214"/>
      <c r="M209" s="214"/>
      <c r="N209" s="214"/>
      <c r="O209" s="214"/>
      <c r="P209" s="214"/>
      <c r="Q209" s="214"/>
      <c r="R209" s="214"/>
    </row>
    <row r="210" spans="2:18" x14ac:dyDescent="0.2">
      <c r="B210" s="181"/>
      <c r="C210" s="181"/>
      <c r="D210" s="181"/>
      <c r="E210" s="181"/>
      <c r="F210" s="214"/>
      <c r="G210" s="214"/>
      <c r="H210" s="214"/>
      <c r="I210" s="210"/>
      <c r="J210" s="210"/>
      <c r="K210" s="214"/>
      <c r="L210" s="214"/>
      <c r="M210" s="214"/>
      <c r="N210" s="214"/>
      <c r="O210" s="214"/>
      <c r="P210" s="214"/>
      <c r="Q210" s="214"/>
      <c r="R210" s="214"/>
    </row>
    <row r="211" spans="2:18" x14ac:dyDescent="0.2">
      <c r="B211" s="181"/>
      <c r="C211" s="181"/>
      <c r="D211" s="181"/>
      <c r="E211" s="181"/>
      <c r="F211" s="214"/>
      <c r="G211" s="214"/>
      <c r="H211" s="214"/>
      <c r="I211" s="210"/>
      <c r="J211" s="210"/>
      <c r="K211" s="214"/>
      <c r="L211" s="214"/>
      <c r="M211" s="214"/>
      <c r="N211" s="214"/>
      <c r="O211" s="214"/>
      <c r="P211" s="214"/>
      <c r="Q211" s="214"/>
      <c r="R211" s="214"/>
    </row>
    <row r="212" spans="2:18" x14ac:dyDescent="0.2">
      <c r="B212" s="181"/>
      <c r="C212" s="181"/>
      <c r="D212" s="181"/>
      <c r="E212" s="181"/>
      <c r="F212" s="214"/>
      <c r="G212" s="214"/>
      <c r="H212" s="214"/>
      <c r="I212" s="210"/>
      <c r="J212" s="210"/>
      <c r="K212" s="214"/>
      <c r="L212" s="214"/>
      <c r="M212" s="214"/>
      <c r="N212" s="214"/>
      <c r="O212" s="214"/>
      <c r="P212" s="214"/>
      <c r="Q212" s="214"/>
      <c r="R212" s="214"/>
    </row>
    <row r="213" spans="2:18" x14ac:dyDescent="0.2">
      <c r="B213" s="181"/>
      <c r="C213" s="181"/>
      <c r="D213" s="181"/>
      <c r="E213" s="181"/>
      <c r="F213" s="214"/>
      <c r="G213" s="214"/>
      <c r="H213" s="214"/>
      <c r="I213" s="210"/>
      <c r="J213" s="210"/>
      <c r="K213" s="214"/>
      <c r="L213" s="214"/>
      <c r="M213" s="214"/>
      <c r="N213" s="214"/>
      <c r="O213" s="214"/>
      <c r="P213" s="214"/>
      <c r="Q213" s="214"/>
      <c r="R213" s="214"/>
    </row>
    <row r="214" spans="2:18" x14ac:dyDescent="0.2">
      <c r="B214" s="181"/>
      <c r="C214" s="181"/>
      <c r="D214" s="181"/>
      <c r="E214" s="181"/>
      <c r="F214" s="214"/>
      <c r="G214" s="214"/>
      <c r="H214" s="214"/>
      <c r="I214" s="210"/>
      <c r="J214" s="210"/>
      <c r="K214" s="214"/>
      <c r="L214" s="214"/>
      <c r="M214" s="214"/>
      <c r="N214" s="214"/>
      <c r="O214" s="214"/>
      <c r="P214" s="214"/>
      <c r="Q214" s="214"/>
      <c r="R214" s="214"/>
    </row>
    <row r="215" spans="2:18" x14ac:dyDescent="0.2">
      <c r="B215" s="181"/>
      <c r="C215" s="181"/>
      <c r="D215" s="181"/>
      <c r="E215" s="181"/>
      <c r="F215" s="214"/>
      <c r="G215" s="214"/>
      <c r="H215" s="214"/>
      <c r="I215" s="210"/>
      <c r="J215" s="210"/>
      <c r="K215" s="214"/>
      <c r="L215" s="214"/>
      <c r="M215" s="214"/>
      <c r="N215" s="214"/>
      <c r="O215" s="214"/>
      <c r="P215" s="214"/>
      <c r="Q215" s="214"/>
      <c r="R215" s="214"/>
    </row>
    <row r="216" spans="2:18" x14ac:dyDescent="0.2">
      <c r="B216" s="181"/>
      <c r="C216" s="181"/>
      <c r="D216" s="181"/>
      <c r="E216" s="181"/>
      <c r="F216" s="214"/>
      <c r="G216" s="214"/>
      <c r="H216" s="214"/>
      <c r="I216" s="210"/>
      <c r="J216" s="210"/>
      <c r="K216" s="214"/>
      <c r="L216" s="214"/>
      <c r="M216" s="214"/>
      <c r="N216" s="214"/>
      <c r="O216" s="214"/>
      <c r="P216" s="214"/>
      <c r="Q216" s="214"/>
      <c r="R216" s="214"/>
    </row>
    <row r="217" spans="2:18" x14ac:dyDescent="0.2">
      <c r="B217" s="181"/>
      <c r="C217" s="181"/>
      <c r="D217" s="181"/>
      <c r="E217" s="181"/>
      <c r="F217" s="214"/>
      <c r="G217" s="214"/>
      <c r="H217" s="214"/>
      <c r="I217" s="210"/>
      <c r="J217" s="210"/>
      <c r="K217" s="214"/>
      <c r="L217" s="214"/>
      <c r="M217" s="214"/>
      <c r="N217" s="214"/>
      <c r="O217" s="214"/>
      <c r="P217" s="214"/>
      <c r="Q217" s="214"/>
      <c r="R217" s="214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40625" defaultRowHeight="12.75" x14ac:dyDescent="0.2"/>
  <cols>
    <col min="1" max="1" width="54.28515625" style="221" bestFit="1" customWidth="1"/>
    <col min="2" max="2" width="10.42578125" style="221" bestFit="1" customWidth="1"/>
    <col min="3" max="3" width="11.42578125" style="221" bestFit="1" customWidth="1"/>
    <col min="4" max="4" width="6.28515625" style="221" bestFit="1" customWidth="1"/>
    <col min="5" max="5" width="7.42578125" style="221" hidden="1" customWidth="1"/>
    <col min="6" max="16384" width="9.140625" style="221"/>
  </cols>
  <sheetData>
    <row r="2" spans="1:20" ht="36.75" customHeight="1" x14ac:dyDescent="0.3">
      <c r="A2" s="272" t="s">
        <v>68</v>
      </c>
      <c r="B2" s="273"/>
      <c r="C2" s="273"/>
      <c r="D2" s="273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</row>
    <row r="3" spans="1:20" x14ac:dyDescent="0.2">
      <c r="A3" s="76"/>
    </row>
    <row r="5" spans="1:20" s="236" customFormat="1" x14ac:dyDescent="0.2">
      <c r="D5" s="67"/>
    </row>
    <row r="6" spans="1:20" s="113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40625" defaultRowHeight="12.75" x14ac:dyDescent="0.2"/>
  <cols>
    <col min="1" max="1" width="54.28515625" style="221" bestFit="1" customWidth="1"/>
    <col min="2" max="2" width="10.42578125" style="221" bestFit="1" customWidth="1"/>
    <col min="3" max="3" width="11.42578125" style="221" bestFit="1" customWidth="1"/>
    <col min="4" max="4" width="6.28515625" style="221" bestFit="1" customWidth="1"/>
    <col min="5" max="5" width="7.42578125" style="221" hidden="1" customWidth="1"/>
    <col min="6" max="16384" width="9.140625" style="221"/>
  </cols>
  <sheetData>
    <row r="2" spans="1:20" ht="35.25" customHeight="1" x14ac:dyDescent="0.3">
      <c r="A2" s="272" t="s">
        <v>77</v>
      </c>
      <c r="B2" s="273"/>
      <c r="C2" s="273"/>
      <c r="D2" s="273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</row>
    <row r="3" spans="1:20" x14ac:dyDescent="0.2">
      <c r="A3" s="76"/>
    </row>
    <row r="5" spans="1:20" s="236" customFormat="1" x14ac:dyDescent="0.2">
      <c r="D5" s="67"/>
    </row>
    <row r="6" spans="1:20" s="113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40625" defaultRowHeight="12.75" x14ac:dyDescent="0.2"/>
  <cols>
    <col min="1" max="1" width="77.28515625" style="221" bestFit="1" customWidth="1"/>
    <col min="2" max="7" width="8.7109375" style="221" bestFit="1" customWidth="1"/>
    <col min="8" max="8" width="7.42578125" style="221" hidden="1" customWidth="1"/>
    <col min="9" max="16384" width="9.140625" style="221"/>
  </cols>
  <sheetData>
    <row r="2" spans="1:20" ht="18.75" x14ac:dyDescent="0.3">
      <c r="A2" s="5" t="s">
        <v>189</v>
      </c>
      <c r="B2" s="273"/>
      <c r="C2" s="273"/>
      <c r="D2" s="273"/>
      <c r="E2" s="273"/>
      <c r="F2" s="273"/>
      <c r="G2" s="273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</row>
    <row r="3" spans="1:20" x14ac:dyDescent="0.2">
      <c r="A3" s="76"/>
    </row>
    <row r="4" spans="1:20" s="236" customFormat="1" x14ac:dyDescent="0.2">
      <c r="G4" s="67" t="s">
        <v>181</v>
      </c>
    </row>
    <row r="5" spans="1:20" s="113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ColWidth="11.42578125" defaultRowHeight="12.75" x14ac:dyDescent="0.2"/>
  <cols>
    <col min="1" max="256" width="8.85546875" customWidth="1"/>
  </cols>
  <sheetData>
    <row r="8" s="186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A8" sqref="A8"/>
    </sheetView>
  </sheetViews>
  <sheetFormatPr defaultColWidth="11.42578125"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  <col min="8" max="256" width="8.85546875" customWidth="1"/>
  </cols>
  <sheetData>
    <row r="1" spans="1:7" x14ac:dyDescent="0.2">
      <c r="A1" t="s">
        <v>210</v>
      </c>
    </row>
    <row r="3" spans="1:7" x14ac:dyDescent="0.2">
      <c r="A3" t="s">
        <v>130</v>
      </c>
      <c r="B3" s="14">
        <v>44377</v>
      </c>
      <c r="C3" s="125" t="s">
        <v>151</v>
      </c>
    </row>
    <row r="4" spans="1:7" x14ac:dyDescent="0.2">
      <c r="A4" t="s">
        <v>11</v>
      </c>
      <c r="B4">
        <v>1000000000</v>
      </c>
      <c r="C4" t="str">
        <f>IF($A$9="UKR",C6,C7 )</f>
        <v>млрд. дол. США</v>
      </c>
      <c r="D4" t="str">
        <f>IF($A$9="UKR",D6,D7 )</f>
        <v>млрд. грн</v>
      </c>
      <c r="E4" t="str">
        <f>IF($A$9="UKR",E6,E7 )</f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">
      <c r="A5" t="s">
        <v>19</v>
      </c>
      <c r="B5" t="s">
        <v>81</v>
      </c>
    </row>
    <row r="6" spans="1:7" x14ac:dyDescent="0.2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">
      <c r="A8" t="s">
        <v>72</v>
      </c>
    </row>
    <row r="9" spans="1:7" x14ac:dyDescent="0.2">
      <c r="A9" t="s">
        <v>140</v>
      </c>
    </row>
    <row r="12" spans="1:7" x14ac:dyDescent="0.2">
      <c r="A12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ColWidth="11.42578125" defaultRowHeight="12.75" x14ac:dyDescent="0.2"/>
  <cols>
    <col min="1" max="256" width="8.85546875" customWidth="1"/>
  </cols>
  <sheetData>
    <row r="7" s="12" customFormat="1" x14ac:dyDescent="0.2"/>
    <row r="8" s="148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M180"/>
  <sheetViews>
    <sheetView topLeftCell="A95" workbookViewId="0">
      <selection activeCell="A113" sqref="A113"/>
    </sheetView>
  </sheetViews>
  <sheetFormatPr defaultColWidth="9.140625" defaultRowHeight="11.25" outlineLevelRow="3" x14ac:dyDescent="0.2"/>
  <cols>
    <col min="1" max="1" width="52" style="228" customWidth="1"/>
    <col min="2" max="8" width="15.140625" style="199" customWidth="1"/>
    <col min="9" max="16384" width="9.140625" style="228"/>
  </cols>
  <sheetData>
    <row r="1" spans="1:13" s="221" customFormat="1" ht="12.75" x14ac:dyDescent="0.2">
      <c r="B1" s="192"/>
      <c r="C1" s="192"/>
      <c r="D1" s="192"/>
      <c r="E1" s="192"/>
      <c r="F1" s="192"/>
      <c r="G1" s="192"/>
      <c r="H1" s="192"/>
    </row>
    <row r="2" spans="1:13" s="221" customFormat="1" ht="18.75" x14ac:dyDescent="0.2">
      <c r="A2" s="5" t="s">
        <v>211</v>
      </c>
      <c r="B2" s="5"/>
      <c r="C2" s="5"/>
      <c r="D2" s="5"/>
      <c r="E2" s="5"/>
      <c r="F2" s="5"/>
      <c r="G2" s="5"/>
      <c r="H2" s="5"/>
      <c r="I2" s="257"/>
      <c r="J2" s="257"/>
      <c r="K2" s="257"/>
      <c r="L2" s="257"/>
      <c r="M2" s="257"/>
    </row>
    <row r="3" spans="1:13" s="221" customFormat="1" ht="12.75" x14ac:dyDescent="0.2">
      <c r="A3" s="76"/>
      <c r="B3" s="192"/>
      <c r="C3" s="192"/>
      <c r="D3" s="192"/>
      <c r="E3" s="192"/>
      <c r="F3" s="192"/>
      <c r="G3" s="192"/>
      <c r="H3" s="192"/>
    </row>
    <row r="4" spans="1:13" s="236" customFormat="1" ht="12.75" x14ac:dyDescent="0.2">
      <c r="B4" s="223"/>
      <c r="C4" s="223"/>
      <c r="D4" s="223"/>
      <c r="E4" s="223"/>
      <c r="F4" s="223"/>
      <c r="G4" s="223"/>
      <c r="H4" s="223" t="s">
        <v>304</v>
      </c>
    </row>
    <row r="5" spans="1:13" s="37" customFormat="1" ht="12.75" x14ac:dyDescent="0.2">
      <c r="A5" s="220"/>
      <c r="B5" s="244">
        <v>44196</v>
      </c>
      <c r="C5" s="244">
        <v>44227</v>
      </c>
      <c r="D5" s="244">
        <v>44255</v>
      </c>
      <c r="E5" s="244">
        <v>44286</v>
      </c>
      <c r="F5" s="244">
        <v>44316</v>
      </c>
      <c r="G5" s="244">
        <v>44347</v>
      </c>
      <c r="H5" s="244">
        <v>44377</v>
      </c>
    </row>
    <row r="6" spans="1:13" s="143" customFormat="1" ht="31.5" x14ac:dyDescent="0.2">
      <c r="A6" s="212" t="s">
        <v>213</v>
      </c>
      <c r="B6" s="127">
        <f t="shared" ref="B6:G6" si="0">B$7+B$78</f>
        <v>90.253504033989998</v>
      </c>
      <c r="C6" s="127">
        <f t="shared" si="0"/>
        <v>90.742686801840023</v>
      </c>
      <c r="D6" s="127">
        <f t="shared" si="0"/>
        <v>91.407450276660015</v>
      </c>
      <c r="E6" s="127">
        <f t="shared" si="0"/>
        <v>90.168871024960026</v>
      </c>
      <c r="F6" s="127">
        <f t="shared" si="0"/>
        <v>91.325597490360025</v>
      </c>
      <c r="G6" s="127">
        <f t="shared" si="0"/>
        <v>91.517367693489987</v>
      </c>
      <c r="H6" s="127">
        <v>92.520304032729996</v>
      </c>
    </row>
    <row r="7" spans="1:13" s="52" customFormat="1" ht="15" x14ac:dyDescent="0.2">
      <c r="A7" s="167" t="s">
        <v>214</v>
      </c>
      <c r="B7" s="189">
        <f t="shared" ref="B7:H7" si="1">B$8+B$46</f>
        <v>79.903217077660003</v>
      </c>
      <c r="C7" s="189">
        <f t="shared" si="1"/>
        <v>80.296596137760019</v>
      </c>
      <c r="D7" s="189">
        <f t="shared" si="1"/>
        <v>81.050268108840015</v>
      </c>
      <c r="E7" s="189">
        <f t="shared" si="1"/>
        <v>80.143851867150019</v>
      </c>
      <c r="F7" s="189">
        <f t="shared" si="1"/>
        <v>81.370739993870018</v>
      </c>
      <c r="G7" s="189">
        <f t="shared" si="1"/>
        <v>81.496226542759985</v>
      </c>
      <c r="H7" s="189">
        <f t="shared" si="1"/>
        <v>81.866061179889996</v>
      </c>
    </row>
    <row r="8" spans="1:13" s="110" customFormat="1" ht="15" outlineLevel="1" x14ac:dyDescent="0.2">
      <c r="A8" s="99" t="s">
        <v>215</v>
      </c>
      <c r="B8" s="128">
        <f t="shared" ref="B8:H8" si="2">B$9+B$44</f>
        <v>35.392538767910004</v>
      </c>
      <c r="C8" s="128">
        <f t="shared" si="2"/>
        <v>35.987280349110016</v>
      </c>
      <c r="D8" s="128">
        <f t="shared" si="2"/>
        <v>36.725118542090023</v>
      </c>
      <c r="E8" s="128">
        <f t="shared" si="2"/>
        <v>36.715342120280006</v>
      </c>
      <c r="F8" s="128">
        <f t="shared" si="2"/>
        <v>36.255468270660018</v>
      </c>
      <c r="G8" s="128">
        <f t="shared" si="2"/>
        <v>36.306736516119983</v>
      </c>
      <c r="H8" s="128">
        <f t="shared" si="2"/>
        <v>36.839111490219999</v>
      </c>
    </row>
    <row r="9" spans="1:13" s="69" customFormat="1" ht="12.75" outlineLevel="2" x14ac:dyDescent="0.2">
      <c r="A9" s="27" t="s">
        <v>216</v>
      </c>
      <c r="B9" s="72">
        <f t="shared" ref="B9:G9" si="3">SUM(B$10:B$43)</f>
        <v>35.322377285950004</v>
      </c>
      <c r="C9" s="72">
        <f t="shared" si="3"/>
        <v>35.916915546710015</v>
      </c>
      <c r="D9" s="72">
        <f t="shared" si="3"/>
        <v>36.654091662930021</v>
      </c>
      <c r="E9" s="72">
        <f t="shared" si="3"/>
        <v>36.645386562960006</v>
      </c>
      <c r="F9" s="72">
        <f t="shared" si="3"/>
        <v>36.185171884820015</v>
      </c>
      <c r="G9" s="72">
        <f t="shared" si="3"/>
        <v>36.23580210399998</v>
      </c>
      <c r="H9" s="72">
        <v>36.768547742529996</v>
      </c>
    </row>
    <row r="10" spans="1:13" s="224" customFormat="1" ht="12.75" outlineLevel="3" x14ac:dyDescent="0.2">
      <c r="A10" s="80" t="s">
        <v>217</v>
      </c>
      <c r="B10" s="166">
        <v>2.5383883414600001</v>
      </c>
      <c r="C10" s="166">
        <v>2.5457443186500002</v>
      </c>
      <c r="D10" s="166">
        <v>2.5696977454300001</v>
      </c>
      <c r="E10" s="166">
        <v>2.57383540373</v>
      </c>
      <c r="F10" s="166">
        <v>2.5863753153100002</v>
      </c>
      <c r="G10" s="166">
        <v>2.6098498567099999</v>
      </c>
      <c r="H10" s="166">
        <v>2.64097448881</v>
      </c>
    </row>
    <row r="11" spans="1:13" ht="12.75" outlineLevel="3" x14ac:dyDescent="0.2">
      <c r="A11" s="142" t="s">
        <v>218</v>
      </c>
      <c r="B11" s="120">
        <v>0.67314833805999996</v>
      </c>
      <c r="C11" s="120">
        <v>0.67509904976000001</v>
      </c>
      <c r="D11" s="120">
        <v>0.68145119424</v>
      </c>
      <c r="E11" s="120">
        <v>0.68254844864999997</v>
      </c>
      <c r="F11" s="120">
        <v>0.68587387385999998</v>
      </c>
      <c r="G11" s="120">
        <v>0.69209902399000001</v>
      </c>
      <c r="H11" s="120">
        <v>0.64515772937000004</v>
      </c>
      <c r="I11" s="218"/>
      <c r="J11" s="218"/>
      <c r="K11" s="218"/>
    </row>
    <row r="12" spans="1:13" ht="12.75" outlineLevel="3" x14ac:dyDescent="0.2">
      <c r="A12" s="142" t="s">
        <v>219</v>
      </c>
      <c r="B12" s="120">
        <v>1.96742521474</v>
      </c>
      <c r="C12" s="120">
        <v>2.0086920951399998</v>
      </c>
      <c r="D12" s="120">
        <v>2.4290503613399999</v>
      </c>
      <c r="E12" s="120">
        <v>2.6350862263299999</v>
      </c>
      <c r="F12" s="120">
        <v>2.7212991821700001</v>
      </c>
      <c r="G12" s="120">
        <v>2.15058084611</v>
      </c>
      <c r="H12" s="120">
        <v>2.36228425997</v>
      </c>
      <c r="I12" s="218"/>
      <c r="J12" s="218"/>
      <c r="K12" s="218"/>
    </row>
    <row r="13" spans="1:13" ht="12.75" outlineLevel="3" x14ac:dyDescent="0.2">
      <c r="A13" s="142" t="s">
        <v>220</v>
      </c>
      <c r="B13" s="120">
        <v>1.29091127722</v>
      </c>
      <c r="C13" s="120">
        <v>1.29465219965</v>
      </c>
      <c r="D13" s="120">
        <v>1.30683384595</v>
      </c>
      <c r="E13" s="120">
        <v>1.3089380746999999</v>
      </c>
      <c r="F13" s="120">
        <v>1.3153153152799999</v>
      </c>
      <c r="G13" s="120">
        <v>1.3272534217400001</v>
      </c>
      <c r="H13" s="120">
        <v>1.3430820236900001</v>
      </c>
      <c r="I13" s="218"/>
      <c r="J13" s="218"/>
      <c r="K13" s="218"/>
    </row>
    <row r="14" spans="1:13" ht="12.75" outlineLevel="3" x14ac:dyDescent="0.2">
      <c r="A14" s="142" t="s">
        <v>221</v>
      </c>
      <c r="B14" s="120">
        <v>1.01504534102</v>
      </c>
      <c r="C14" s="120">
        <v>1.01798683354</v>
      </c>
      <c r="D14" s="120">
        <v>1.0275652790600001</v>
      </c>
      <c r="E14" s="120">
        <v>1.0292198370600001</v>
      </c>
      <c r="F14" s="120">
        <v>1.03423427025</v>
      </c>
      <c r="G14" s="120">
        <v>1.0436212200399999</v>
      </c>
      <c r="H14" s="120">
        <v>1.0560672718599999</v>
      </c>
      <c r="I14" s="218"/>
      <c r="J14" s="218"/>
      <c r="K14" s="218"/>
    </row>
    <row r="15" spans="1:13" ht="12.75" outlineLevel="3" x14ac:dyDescent="0.2">
      <c r="A15" s="142" t="s">
        <v>222</v>
      </c>
      <c r="B15" s="120">
        <v>1.65873257264</v>
      </c>
      <c r="C15" s="120">
        <v>1.66353940172</v>
      </c>
      <c r="D15" s="120">
        <v>1.6791919828799999</v>
      </c>
      <c r="E15" s="120">
        <v>1.6818957726799999</v>
      </c>
      <c r="F15" s="120">
        <v>1.69009009006</v>
      </c>
      <c r="G15" s="120">
        <v>1.70542973918</v>
      </c>
      <c r="H15" s="120">
        <v>1.72576840852</v>
      </c>
      <c r="I15" s="218"/>
      <c r="J15" s="218"/>
      <c r="K15" s="218"/>
    </row>
    <row r="16" spans="1:13" ht="12.75" outlineLevel="3" x14ac:dyDescent="0.2">
      <c r="A16" s="142" t="s">
        <v>223</v>
      </c>
      <c r="B16" s="120">
        <v>3.5465986079</v>
      </c>
      <c r="C16" s="120">
        <v>3.5568762702300001</v>
      </c>
      <c r="D16" s="120">
        <v>3.5903436435899998</v>
      </c>
      <c r="E16" s="120">
        <v>3.59612471851</v>
      </c>
      <c r="F16" s="120">
        <v>3.6136452972800002</v>
      </c>
      <c r="G16" s="120">
        <v>3.64644357899</v>
      </c>
      <c r="H16" s="120">
        <v>3.7561646361199998</v>
      </c>
      <c r="I16" s="218"/>
      <c r="J16" s="218"/>
      <c r="K16" s="218"/>
    </row>
    <row r="17" spans="1:11" ht="12.75" outlineLevel="3" x14ac:dyDescent="0.2">
      <c r="A17" s="142" t="s">
        <v>224</v>
      </c>
      <c r="B17" s="120">
        <v>0.42786614134000001</v>
      </c>
      <c r="C17" s="120">
        <v>0.42910605151999998</v>
      </c>
      <c r="D17" s="120">
        <v>0.43314359776</v>
      </c>
      <c r="E17" s="120">
        <v>0.43384103396000001</v>
      </c>
      <c r="F17" s="120">
        <v>0.43595473874000001</v>
      </c>
      <c r="G17" s="120">
        <v>0.43991156492</v>
      </c>
      <c r="H17" s="120">
        <v>0.44515787654</v>
      </c>
      <c r="I17" s="218"/>
      <c r="J17" s="218"/>
      <c r="K17" s="218"/>
    </row>
    <row r="18" spans="1:11" ht="12.75" outlineLevel="3" x14ac:dyDescent="0.2">
      <c r="A18" s="142" t="s">
        <v>225</v>
      </c>
      <c r="B18" s="120">
        <v>0.42786614134000001</v>
      </c>
      <c r="C18" s="120">
        <v>0.42910605151999998</v>
      </c>
      <c r="D18" s="120">
        <v>0.43314359776</v>
      </c>
      <c r="E18" s="120">
        <v>0.43384103396000001</v>
      </c>
      <c r="F18" s="120">
        <v>0.43595473874000001</v>
      </c>
      <c r="G18" s="120">
        <v>0.43991156492</v>
      </c>
      <c r="H18" s="120">
        <v>0.44515787654</v>
      </c>
      <c r="I18" s="218"/>
      <c r="J18" s="218"/>
      <c r="K18" s="218"/>
    </row>
    <row r="19" spans="1:11" ht="12.75" outlineLevel="3" x14ac:dyDescent="0.2">
      <c r="A19" s="142" t="s">
        <v>226</v>
      </c>
      <c r="B19" s="120">
        <v>1.4937057667</v>
      </c>
      <c r="C19" s="120">
        <v>1.6204519875100001</v>
      </c>
      <c r="D19" s="120">
        <v>1.71601641374</v>
      </c>
      <c r="E19" s="120">
        <v>2.0225450245299998</v>
      </c>
      <c r="F19" s="120">
        <v>1.70771475676</v>
      </c>
      <c r="G19" s="120">
        <v>1.7256697406399999</v>
      </c>
      <c r="H19" s="120">
        <v>2.79881416504</v>
      </c>
      <c r="I19" s="218"/>
      <c r="J19" s="218"/>
      <c r="K19" s="218"/>
    </row>
    <row r="20" spans="1:11" ht="12.75" outlineLevel="3" x14ac:dyDescent="0.2">
      <c r="A20" s="142" t="s">
        <v>227</v>
      </c>
      <c r="B20" s="120">
        <v>0.42786614134000001</v>
      </c>
      <c r="C20" s="120">
        <v>0.42910605151999998</v>
      </c>
      <c r="D20" s="120">
        <v>0.43314359776</v>
      </c>
      <c r="E20" s="120">
        <v>0.43384103396000001</v>
      </c>
      <c r="F20" s="120">
        <v>0.43595473874000001</v>
      </c>
      <c r="G20" s="120">
        <v>0.43991156492</v>
      </c>
      <c r="H20" s="120">
        <v>0.44515787654</v>
      </c>
      <c r="I20" s="218"/>
      <c r="J20" s="218"/>
      <c r="K20" s="218"/>
    </row>
    <row r="21" spans="1:11" ht="12.75" outlineLevel="3" x14ac:dyDescent="0.2">
      <c r="A21" s="142" t="s">
        <v>228</v>
      </c>
      <c r="B21" s="120">
        <v>0.42786614134000001</v>
      </c>
      <c r="C21" s="120">
        <v>0.42910605151999998</v>
      </c>
      <c r="D21" s="120">
        <v>0.43314359776</v>
      </c>
      <c r="E21" s="120">
        <v>0.43384103396000001</v>
      </c>
      <c r="F21" s="120">
        <v>0.43595473874000001</v>
      </c>
      <c r="G21" s="120">
        <v>0.43991156492</v>
      </c>
      <c r="H21" s="120">
        <v>0.44515787654</v>
      </c>
      <c r="I21" s="218"/>
      <c r="J21" s="218"/>
      <c r="K21" s="218"/>
    </row>
    <row r="22" spans="1:11" ht="12.75" outlineLevel="3" x14ac:dyDescent="0.2">
      <c r="A22" s="142" t="s">
        <v>229</v>
      </c>
      <c r="B22" s="120">
        <v>3.6177396860700002</v>
      </c>
      <c r="C22" s="120">
        <v>3.62360519394</v>
      </c>
      <c r="D22" s="120">
        <v>3.7899067356999998</v>
      </c>
      <c r="E22" s="120">
        <v>3.94837375569</v>
      </c>
      <c r="F22" s="120">
        <v>4.0378710991000002</v>
      </c>
      <c r="G22" s="120">
        <v>4.1196634059799999</v>
      </c>
      <c r="H22" s="120">
        <v>3.37645162359</v>
      </c>
      <c r="I22" s="218"/>
      <c r="J22" s="218"/>
      <c r="K22" s="218"/>
    </row>
    <row r="23" spans="1:11" ht="12.75" outlineLevel="3" x14ac:dyDescent="0.2">
      <c r="A23" s="142" t="s">
        <v>230</v>
      </c>
      <c r="B23" s="120">
        <v>0.42786614134000001</v>
      </c>
      <c r="C23" s="120">
        <v>0.42910605151999998</v>
      </c>
      <c r="D23" s="120">
        <v>0.43314359776</v>
      </c>
      <c r="E23" s="120">
        <v>0.43384103396000001</v>
      </c>
      <c r="F23" s="120">
        <v>0.43595473874000001</v>
      </c>
      <c r="G23" s="120">
        <v>0.43991156492</v>
      </c>
      <c r="H23" s="120">
        <v>0.44515787654</v>
      </c>
      <c r="I23" s="218"/>
      <c r="J23" s="218"/>
      <c r="K23" s="218"/>
    </row>
    <row r="24" spans="1:11" ht="12.75" outlineLevel="3" x14ac:dyDescent="0.2">
      <c r="A24" s="142" t="s">
        <v>231</v>
      </c>
      <c r="B24" s="120">
        <v>0.42786614134000001</v>
      </c>
      <c r="C24" s="120">
        <v>0.42910605151999998</v>
      </c>
      <c r="D24" s="120">
        <v>0.43314359776</v>
      </c>
      <c r="E24" s="120">
        <v>0.43384103396000001</v>
      </c>
      <c r="F24" s="120">
        <v>0.43595473874000001</v>
      </c>
      <c r="G24" s="120">
        <v>0.43991156492</v>
      </c>
      <c r="H24" s="120">
        <v>0.44515787654</v>
      </c>
      <c r="I24" s="218"/>
      <c r="J24" s="218"/>
      <c r="K24" s="218"/>
    </row>
    <row r="25" spans="1:11" ht="12.75" outlineLevel="3" x14ac:dyDescent="0.2">
      <c r="A25" s="142" t="s">
        <v>232</v>
      </c>
      <c r="B25" s="120">
        <v>0.42786614134000001</v>
      </c>
      <c r="C25" s="120">
        <v>0.42910605151999998</v>
      </c>
      <c r="D25" s="120">
        <v>0.43314359776</v>
      </c>
      <c r="E25" s="120">
        <v>0.43384103396000001</v>
      </c>
      <c r="F25" s="120">
        <v>0.43595473874000001</v>
      </c>
      <c r="G25" s="120">
        <v>0.43991156492</v>
      </c>
      <c r="H25" s="120">
        <v>0.44515787654</v>
      </c>
      <c r="I25" s="218"/>
      <c r="J25" s="218"/>
      <c r="K25" s="218"/>
    </row>
    <row r="26" spans="1:11" ht="12.75" outlineLevel="3" x14ac:dyDescent="0.2">
      <c r="A26" s="142" t="s">
        <v>233</v>
      </c>
      <c r="B26" s="120">
        <v>0.42786614134000001</v>
      </c>
      <c r="C26" s="120">
        <v>0.42910605151999998</v>
      </c>
      <c r="D26" s="120">
        <v>0.43314359776</v>
      </c>
      <c r="E26" s="120">
        <v>0.43384103396000001</v>
      </c>
      <c r="F26" s="120">
        <v>0.43595473874000001</v>
      </c>
      <c r="G26" s="120">
        <v>0.43991156492</v>
      </c>
      <c r="H26" s="120">
        <v>0.44515787654</v>
      </c>
      <c r="I26" s="218"/>
      <c r="J26" s="218"/>
      <c r="K26" s="218"/>
    </row>
    <row r="27" spans="1:11" ht="12.75" outlineLevel="3" x14ac:dyDescent="0.2">
      <c r="A27" s="142" t="s">
        <v>234</v>
      </c>
      <c r="B27" s="120">
        <v>0.42786614134000001</v>
      </c>
      <c r="C27" s="120">
        <v>0.42910605151999998</v>
      </c>
      <c r="D27" s="120">
        <v>0.43314359776</v>
      </c>
      <c r="E27" s="120">
        <v>0.43384103396000001</v>
      </c>
      <c r="F27" s="120">
        <v>0.43595473874000001</v>
      </c>
      <c r="G27" s="120">
        <v>0.43991156492</v>
      </c>
      <c r="H27" s="120">
        <v>0.44515787654</v>
      </c>
      <c r="I27" s="218"/>
      <c r="J27" s="218"/>
      <c r="K27" s="218"/>
    </row>
    <row r="28" spans="1:11" ht="12.75" outlineLevel="3" x14ac:dyDescent="0.2">
      <c r="A28" s="142" t="s">
        <v>235</v>
      </c>
      <c r="B28" s="120">
        <v>0.42786614134000001</v>
      </c>
      <c r="C28" s="120">
        <v>0.42910605151999998</v>
      </c>
      <c r="D28" s="120">
        <v>0.43314359776</v>
      </c>
      <c r="E28" s="120">
        <v>0.43384103396000001</v>
      </c>
      <c r="F28" s="120">
        <v>0.43595473874000001</v>
      </c>
      <c r="G28" s="120">
        <v>0.43991156492</v>
      </c>
      <c r="H28" s="120">
        <v>0.44515787654</v>
      </c>
      <c r="I28" s="218"/>
      <c r="J28" s="218"/>
      <c r="K28" s="218"/>
    </row>
    <row r="29" spans="1:11" ht="12.75" outlineLevel="3" x14ac:dyDescent="0.2">
      <c r="A29" s="142" t="s">
        <v>236</v>
      </c>
      <c r="B29" s="120">
        <v>0.42786614134000001</v>
      </c>
      <c r="C29" s="120">
        <v>0.42910605151999998</v>
      </c>
      <c r="D29" s="120">
        <v>0.43314359776</v>
      </c>
      <c r="E29" s="120">
        <v>0.43384103396000001</v>
      </c>
      <c r="F29" s="120">
        <v>0.43595473874000001</v>
      </c>
      <c r="G29" s="120">
        <v>0.43991156492</v>
      </c>
      <c r="H29" s="120">
        <v>0.44515787654</v>
      </c>
      <c r="I29" s="218"/>
      <c r="J29" s="218"/>
      <c r="K29" s="218"/>
    </row>
    <row r="30" spans="1:11" ht="12.75" outlineLevel="3" x14ac:dyDescent="0.2">
      <c r="A30" s="142" t="s">
        <v>237</v>
      </c>
      <c r="B30" s="120">
        <v>0.42786614134000001</v>
      </c>
      <c r="C30" s="120">
        <v>0.42910605151999998</v>
      </c>
      <c r="D30" s="120">
        <v>0.43314359776</v>
      </c>
      <c r="E30" s="120">
        <v>0.43384103396000001</v>
      </c>
      <c r="F30" s="120">
        <v>0.43595473874000001</v>
      </c>
      <c r="G30" s="120">
        <v>0.43991156492</v>
      </c>
      <c r="H30" s="120">
        <v>0.44515787654</v>
      </c>
      <c r="I30" s="218"/>
      <c r="J30" s="218"/>
      <c r="K30" s="218"/>
    </row>
    <row r="31" spans="1:11" ht="12.75" outlineLevel="3" x14ac:dyDescent="0.2">
      <c r="A31" s="142" t="s">
        <v>238</v>
      </c>
      <c r="B31" s="120">
        <v>0.42786614134000001</v>
      </c>
      <c r="C31" s="120">
        <v>0.42910605151999998</v>
      </c>
      <c r="D31" s="120">
        <v>0.43314359776</v>
      </c>
      <c r="E31" s="120">
        <v>0.43384103396000001</v>
      </c>
      <c r="F31" s="120">
        <v>0.43595473874000001</v>
      </c>
      <c r="G31" s="120">
        <v>0.43991156492</v>
      </c>
      <c r="H31" s="120">
        <v>0.44515787654</v>
      </c>
      <c r="I31" s="218"/>
      <c r="J31" s="218"/>
      <c r="K31" s="218"/>
    </row>
    <row r="32" spans="1:11" ht="12.75" outlineLevel="3" x14ac:dyDescent="0.2">
      <c r="A32" s="142" t="s">
        <v>239</v>
      </c>
      <c r="B32" s="120">
        <v>0.42786614134000001</v>
      </c>
      <c r="C32" s="120">
        <v>0.42910605151999998</v>
      </c>
      <c r="D32" s="120">
        <v>0.43314359776</v>
      </c>
      <c r="E32" s="120">
        <v>0.43384103396000001</v>
      </c>
      <c r="F32" s="120">
        <v>0.43595473874000001</v>
      </c>
      <c r="G32" s="120">
        <v>0.43991156492</v>
      </c>
      <c r="H32" s="120">
        <v>0.44515787654</v>
      </c>
      <c r="I32" s="218"/>
      <c r="J32" s="218"/>
      <c r="K32" s="218"/>
    </row>
    <row r="33" spans="1:11" ht="12.75" outlineLevel="3" x14ac:dyDescent="0.2">
      <c r="A33" s="142" t="s">
        <v>240</v>
      </c>
      <c r="B33" s="120">
        <v>1.1826506051800001</v>
      </c>
      <c r="C33" s="120">
        <v>1.2720852124599999</v>
      </c>
      <c r="D33" s="120">
        <v>1.28099478943</v>
      </c>
      <c r="E33" s="120">
        <v>0</v>
      </c>
      <c r="F33" s="120">
        <v>0</v>
      </c>
      <c r="G33" s="120">
        <v>0</v>
      </c>
      <c r="H33" s="120">
        <v>0</v>
      </c>
      <c r="I33" s="218"/>
      <c r="J33" s="218"/>
      <c r="K33" s="218"/>
    </row>
    <row r="34" spans="1:11" ht="12.75" outlineLevel="3" x14ac:dyDescent="0.2">
      <c r="A34" s="142" t="s">
        <v>241</v>
      </c>
      <c r="B34" s="120">
        <v>2.1574173242899999</v>
      </c>
      <c r="C34" s="120">
        <v>2.1277400711699999</v>
      </c>
      <c r="D34" s="120">
        <v>2.1423731148499998</v>
      </c>
      <c r="E34" s="120">
        <v>2.4036249541200001</v>
      </c>
      <c r="F34" s="120">
        <v>2.7632149909999999</v>
      </c>
      <c r="G34" s="120">
        <v>2.9809970044899998</v>
      </c>
      <c r="H34" s="120">
        <v>3.0097196683499998</v>
      </c>
      <c r="I34" s="218"/>
      <c r="J34" s="218"/>
      <c r="K34" s="218"/>
    </row>
    <row r="35" spans="1:11" ht="12.75" outlineLevel="3" x14ac:dyDescent="0.2">
      <c r="A35" s="142" t="s">
        <v>242</v>
      </c>
      <c r="B35" s="120">
        <v>0.42786638891000001</v>
      </c>
      <c r="C35" s="120">
        <v>0.42910629980999998</v>
      </c>
      <c r="D35" s="120">
        <v>0.43314384838999997</v>
      </c>
      <c r="E35" s="120">
        <v>0.43384128499000002</v>
      </c>
      <c r="F35" s="120">
        <v>0.43595499099000001</v>
      </c>
      <c r="G35" s="120">
        <v>0.43991181946000002</v>
      </c>
      <c r="H35" s="120">
        <v>0.44515813410999999</v>
      </c>
      <c r="I35" s="218"/>
      <c r="J35" s="218"/>
      <c r="K35" s="218"/>
    </row>
    <row r="36" spans="1:11" ht="12.75" outlineLevel="3" x14ac:dyDescent="0.2">
      <c r="A36" s="142" t="s">
        <v>243</v>
      </c>
      <c r="B36" s="120">
        <v>0.66909282536000003</v>
      </c>
      <c r="C36" s="120">
        <v>0.97850682264</v>
      </c>
      <c r="D36" s="120">
        <v>1.17500399211</v>
      </c>
      <c r="E36" s="120">
        <v>1.2141470385299999</v>
      </c>
      <c r="F36" s="120">
        <v>1.2521864144099999</v>
      </c>
      <c r="G36" s="120">
        <v>1.3243186280999999</v>
      </c>
      <c r="H36" s="120">
        <v>1.51791660382</v>
      </c>
      <c r="I36" s="218"/>
      <c r="J36" s="218"/>
      <c r="K36" s="218"/>
    </row>
    <row r="37" spans="1:11" ht="12.75" outlineLevel="3" x14ac:dyDescent="0.2">
      <c r="A37" s="142" t="s">
        <v>244</v>
      </c>
      <c r="B37" s="120">
        <v>2.0505828906499999</v>
      </c>
      <c r="C37" s="120">
        <v>2.0565252599199999</v>
      </c>
      <c r="D37" s="120">
        <v>2.11167919196</v>
      </c>
      <c r="E37" s="120">
        <v>2.3678405749400002</v>
      </c>
      <c r="F37" s="120">
        <v>2.4146421621799998</v>
      </c>
      <c r="G37" s="120">
        <v>2.5331110092700002</v>
      </c>
      <c r="H37" s="120">
        <v>2.0220714004699998</v>
      </c>
      <c r="I37" s="218"/>
      <c r="J37" s="218"/>
      <c r="K37" s="218"/>
    </row>
    <row r="38" spans="1:11" ht="12.75" outlineLevel="3" x14ac:dyDescent="0.2">
      <c r="A38" s="142" t="s">
        <v>245</v>
      </c>
      <c r="B38" s="120">
        <v>0.39557383659000001</v>
      </c>
      <c r="C38" s="120">
        <v>0.41445512877000001</v>
      </c>
      <c r="D38" s="120">
        <v>0.41835482149999997</v>
      </c>
      <c r="E38" s="120">
        <v>0.41902844519999999</v>
      </c>
      <c r="F38" s="120">
        <v>0</v>
      </c>
      <c r="G38" s="120">
        <v>0</v>
      </c>
      <c r="H38" s="120">
        <v>0</v>
      </c>
      <c r="I38" s="218"/>
      <c r="J38" s="218"/>
      <c r="K38" s="218"/>
    </row>
    <row r="39" spans="1:11" ht="12.75" outlineLevel="3" x14ac:dyDescent="0.2">
      <c r="A39" s="142" t="s">
        <v>246</v>
      </c>
      <c r="B39" s="120">
        <v>1.6580396185999999</v>
      </c>
      <c r="C39" s="120">
        <v>1.6628444395499999</v>
      </c>
      <c r="D39" s="120">
        <v>1.58898131406</v>
      </c>
      <c r="E39" s="120">
        <v>1.5915398491099999</v>
      </c>
      <c r="F39" s="120">
        <v>1.5596543063199999</v>
      </c>
      <c r="G39" s="120">
        <v>1.4938112536499999</v>
      </c>
      <c r="H39" s="120">
        <v>1.51162619635</v>
      </c>
      <c r="I39" s="218"/>
      <c r="J39" s="218"/>
      <c r="K39" s="218"/>
    </row>
    <row r="40" spans="1:11" ht="12.75" outlineLevel="3" x14ac:dyDescent="0.2">
      <c r="A40" s="142" t="s">
        <v>247</v>
      </c>
      <c r="B40" s="120">
        <v>0.60994022902</v>
      </c>
      <c r="C40" s="120">
        <v>0.65720543116999997</v>
      </c>
      <c r="D40" s="120">
        <v>0.70163916347999999</v>
      </c>
      <c r="E40" s="120">
        <v>0.71203244016</v>
      </c>
      <c r="F40" s="120">
        <v>0.72147336937999995</v>
      </c>
      <c r="G40" s="120">
        <v>0.72802162875999998</v>
      </c>
      <c r="H40" s="120">
        <v>0.75026317048000002</v>
      </c>
      <c r="I40" s="218"/>
      <c r="J40" s="218"/>
      <c r="K40" s="218"/>
    </row>
    <row r="41" spans="1:11" ht="12.75" outlineLevel="3" x14ac:dyDescent="0.2">
      <c r="A41" s="142" t="s">
        <v>248</v>
      </c>
      <c r="B41" s="120">
        <v>0.61893006440999998</v>
      </c>
      <c r="C41" s="120">
        <v>0.62072365740000002</v>
      </c>
      <c r="D41" s="120">
        <v>0.62656417270999998</v>
      </c>
      <c r="E41" s="120">
        <v>0.62757304953000004</v>
      </c>
      <c r="F41" s="120">
        <v>0.63063063063000002</v>
      </c>
      <c r="G41" s="120">
        <v>0.63635438027000002</v>
      </c>
      <c r="H41" s="120">
        <v>0.64394343601000004</v>
      </c>
      <c r="I41" s="218"/>
      <c r="J41" s="218"/>
      <c r="K41" s="218"/>
    </row>
    <row r="42" spans="1:11" ht="12.75" outlineLevel="3" x14ac:dyDescent="0.2">
      <c r="A42" s="142" t="s">
        <v>249</v>
      </c>
      <c r="B42" s="120">
        <v>1.1238485978199999</v>
      </c>
      <c r="C42" s="120">
        <v>1.0451325333699999</v>
      </c>
      <c r="D42" s="120">
        <v>0.67682367765999996</v>
      </c>
      <c r="E42" s="120">
        <v>0.67791348098000004</v>
      </c>
      <c r="F42" s="120">
        <v>0.26298082883000001</v>
      </c>
      <c r="G42" s="120">
        <v>0.26536770374000002</v>
      </c>
      <c r="H42" s="120">
        <v>0.26853243450999997</v>
      </c>
      <c r="I42" s="218"/>
      <c r="J42" s="218"/>
      <c r="K42" s="218"/>
    </row>
    <row r="43" spans="1:11" ht="12.75" outlineLevel="3" x14ac:dyDescent="0.2">
      <c r="A43" s="142" t="s">
        <v>250</v>
      </c>
      <c r="B43" s="120">
        <v>0.63661378054999995</v>
      </c>
      <c r="C43" s="120">
        <v>0.63845861903000001</v>
      </c>
      <c r="D43" s="120">
        <v>0.64446600621000005</v>
      </c>
      <c r="E43" s="120">
        <v>0.64550370808000002</v>
      </c>
      <c r="F43" s="120">
        <v>0.64864864865000005</v>
      </c>
      <c r="G43" s="120">
        <v>0.65453593399999999</v>
      </c>
      <c r="H43" s="120">
        <v>0.66234181989999996</v>
      </c>
      <c r="I43" s="218"/>
      <c r="J43" s="218"/>
      <c r="K43" s="218"/>
    </row>
    <row r="44" spans="1:11" ht="12.75" outlineLevel="2" x14ac:dyDescent="0.2">
      <c r="A44" s="250" t="s">
        <v>251</v>
      </c>
      <c r="B44" s="196">
        <f t="shared" ref="B44:G44" si="4">SUM(B$45:B$45)</f>
        <v>7.0161481959999994E-2</v>
      </c>
      <c r="C44" s="196">
        <f t="shared" si="4"/>
        <v>7.0364802399999996E-2</v>
      </c>
      <c r="D44" s="196">
        <f t="shared" si="4"/>
        <v>7.102687916E-2</v>
      </c>
      <c r="E44" s="196">
        <f t="shared" si="4"/>
        <v>6.995555732E-2</v>
      </c>
      <c r="F44" s="196">
        <f t="shared" si="4"/>
        <v>7.0296385840000003E-2</v>
      </c>
      <c r="G44" s="196">
        <f t="shared" si="4"/>
        <v>7.0934412119999998E-2</v>
      </c>
      <c r="H44" s="196">
        <v>7.0563747689999998E-2</v>
      </c>
      <c r="I44" s="218"/>
      <c r="J44" s="218"/>
      <c r="K44" s="218"/>
    </row>
    <row r="45" spans="1:11" ht="12.75" outlineLevel="3" x14ac:dyDescent="0.2">
      <c r="A45" s="142" t="s">
        <v>252</v>
      </c>
      <c r="B45" s="120">
        <v>7.0161481959999994E-2</v>
      </c>
      <c r="C45" s="120">
        <v>7.0364802399999996E-2</v>
      </c>
      <c r="D45" s="120">
        <v>7.102687916E-2</v>
      </c>
      <c r="E45" s="120">
        <v>6.995555732E-2</v>
      </c>
      <c r="F45" s="120">
        <v>7.0296385840000003E-2</v>
      </c>
      <c r="G45" s="120">
        <v>7.0934412119999998E-2</v>
      </c>
      <c r="H45" s="120">
        <v>7.0563747689999998E-2</v>
      </c>
      <c r="I45" s="218"/>
      <c r="J45" s="218"/>
      <c r="K45" s="218"/>
    </row>
    <row r="46" spans="1:11" ht="15" outlineLevel="1" x14ac:dyDescent="0.25">
      <c r="A46" s="198" t="s">
        <v>253</v>
      </c>
      <c r="B46" s="83">
        <f t="shared" ref="B46:H46" si="5">B$47+B$55+B$62+B$67+B$76</f>
        <v>44.510678309749999</v>
      </c>
      <c r="C46" s="83">
        <f t="shared" si="5"/>
        <v>44.309315788650011</v>
      </c>
      <c r="D46" s="83">
        <f t="shared" si="5"/>
        <v>44.32514956675</v>
      </c>
      <c r="E46" s="83">
        <f t="shared" si="5"/>
        <v>43.428509746870013</v>
      </c>
      <c r="F46" s="83">
        <f t="shared" si="5"/>
        <v>45.11527172321</v>
      </c>
      <c r="G46" s="83">
        <f t="shared" si="5"/>
        <v>45.189490026640001</v>
      </c>
      <c r="H46" s="83">
        <f t="shared" si="5"/>
        <v>45.026949689669998</v>
      </c>
      <c r="I46" s="218"/>
      <c r="J46" s="218"/>
      <c r="K46" s="218"/>
    </row>
    <row r="47" spans="1:11" ht="12.75" outlineLevel="2" x14ac:dyDescent="0.2">
      <c r="A47" s="250" t="s">
        <v>254</v>
      </c>
      <c r="B47" s="196">
        <f t="shared" ref="B47:G47" si="6">SUM(B$48:B$54)</f>
        <v>15.678814377210001</v>
      </c>
      <c r="C47" s="196">
        <f t="shared" si="6"/>
        <v>15.559420173790002</v>
      </c>
      <c r="D47" s="196">
        <f t="shared" si="6"/>
        <v>15.57459930942</v>
      </c>
      <c r="E47" s="196">
        <f t="shared" si="6"/>
        <v>15.280313791970002</v>
      </c>
      <c r="F47" s="196">
        <f t="shared" si="6"/>
        <v>15.500274885269999</v>
      </c>
      <c r="G47" s="196">
        <f t="shared" si="6"/>
        <v>15.565209089150001</v>
      </c>
      <c r="H47" s="196">
        <v>15.5350615327</v>
      </c>
      <c r="I47" s="218"/>
      <c r="J47" s="218"/>
      <c r="K47" s="218"/>
    </row>
    <row r="48" spans="1:11" ht="12.75" outlineLevel="3" x14ac:dyDescent="0.2">
      <c r="A48" s="142" t="s">
        <v>98</v>
      </c>
      <c r="B48" s="120">
        <v>0</v>
      </c>
      <c r="C48" s="120">
        <v>0</v>
      </c>
      <c r="D48" s="120">
        <v>0</v>
      </c>
      <c r="E48" s="120">
        <v>1.1735006399999999E-3</v>
      </c>
      <c r="F48" s="120">
        <v>1.2123495499999999E-3</v>
      </c>
      <c r="G48" s="120">
        <v>1.21414961E-3</v>
      </c>
      <c r="H48" s="120">
        <v>1.18860183E-3</v>
      </c>
      <c r="I48" s="218"/>
      <c r="J48" s="218"/>
      <c r="K48" s="218"/>
    </row>
    <row r="49" spans="1:11" ht="12.75" outlineLevel="3" x14ac:dyDescent="0.2">
      <c r="A49" s="142" t="s">
        <v>255</v>
      </c>
      <c r="B49" s="120">
        <v>4.6811582126699998</v>
      </c>
      <c r="C49" s="120">
        <v>4.6087608937100004</v>
      </c>
      <c r="D49" s="120">
        <v>4.6579095313099996</v>
      </c>
      <c r="E49" s="120">
        <v>4.4710374320500001</v>
      </c>
      <c r="F49" s="120">
        <v>4.6190517837799998</v>
      </c>
      <c r="G49" s="120">
        <v>4.6259100231100003</v>
      </c>
      <c r="H49" s="120">
        <v>4.5285729845500002</v>
      </c>
      <c r="I49" s="218"/>
      <c r="J49" s="218"/>
      <c r="K49" s="218"/>
    </row>
    <row r="50" spans="1:11" ht="12.75" outlineLevel="3" x14ac:dyDescent="0.2">
      <c r="A50" s="142" t="s">
        <v>256</v>
      </c>
      <c r="B50" s="120">
        <v>0.48430295177999999</v>
      </c>
      <c r="C50" s="120">
        <v>0.48194342808000001</v>
      </c>
      <c r="D50" s="120">
        <v>0.47625360097000002</v>
      </c>
      <c r="E50" s="120">
        <v>0.45706043269000002</v>
      </c>
      <c r="F50" s="120">
        <v>0.46461205312999998</v>
      </c>
      <c r="G50" s="120">
        <v>0.42786484608999997</v>
      </c>
      <c r="H50" s="120">
        <v>0.42122449773999998</v>
      </c>
      <c r="I50" s="218"/>
      <c r="J50" s="218"/>
      <c r="K50" s="218"/>
    </row>
    <row r="51" spans="1:11" ht="12.75" outlineLevel="3" x14ac:dyDescent="0.2">
      <c r="A51" s="142" t="s">
        <v>257</v>
      </c>
      <c r="B51" s="120">
        <v>0.95439248045000002</v>
      </c>
      <c r="C51" s="120">
        <v>0.93963214684999996</v>
      </c>
      <c r="D51" s="120">
        <v>0.93821917469000005</v>
      </c>
      <c r="E51" s="120">
        <v>0.90057847223999998</v>
      </c>
      <c r="F51" s="120">
        <v>0.92897784717999998</v>
      </c>
      <c r="G51" s="120">
        <v>0.93709618657000004</v>
      </c>
      <c r="H51" s="120">
        <v>0.9169535835</v>
      </c>
      <c r="I51" s="218"/>
      <c r="J51" s="218"/>
      <c r="K51" s="218"/>
    </row>
    <row r="52" spans="1:11" ht="12.75" outlineLevel="3" x14ac:dyDescent="0.2">
      <c r="A52" s="142" t="s">
        <v>258</v>
      </c>
      <c r="B52" s="120">
        <v>5.2931177325599998</v>
      </c>
      <c r="C52" s="120">
        <v>5.2616748826000004</v>
      </c>
      <c r="D52" s="120">
        <v>5.2387180206300004</v>
      </c>
      <c r="E52" s="120">
        <v>5.2504763068400004</v>
      </c>
      <c r="F52" s="120">
        <v>5.2307649414900004</v>
      </c>
      <c r="G52" s="120">
        <v>5.2896648234299999</v>
      </c>
      <c r="H52" s="120">
        <v>5.6642138152000001</v>
      </c>
      <c r="I52" s="218"/>
      <c r="J52" s="218"/>
      <c r="K52" s="218"/>
    </row>
    <row r="53" spans="1:11" ht="12.75" outlineLevel="3" x14ac:dyDescent="0.2">
      <c r="A53" s="142" t="s">
        <v>259</v>
      </c>
      <c r="B53" s="120">
        <v>4.2288694837199996</v>
      </c>
      <c r="C53" s="120">
        <v>4.2304353065200004</v>
      </c>
      <c r="D53" s="120">
        <v>4.2259418933399999</v>
      </c>
      <c r="E53" s="120">
        <v>4.1611584345799999</v>
      </c>
      <c r="F53" s="120">
        <v>4.2162991783999999</v>
      </c>
      <c r="G53" s="120">
        <v>4.2417845734200004</v>
      </c>
      <c r="H53" s="120">
        <v>3.96059839116</v>
      </c>
      <c r="I53" s="218"/>
      <c r="J53" s="218"/>
      <c r="K53" s="218"/>
    </row>
    <row r="54" spans="1:11" ht="12.75" outlineLevel="3" x14ac:dyDescent="0.2">
      <c r="A54" s="142" t="s">
        <v>260</v>
      </c>
      <c r="B54" s="120">
        <v>3.697351603E-2</v>
      </c>
      <c r="C54" s="120">
        <v>3.697351603E-2</v>
      </c>
      <c r="D54" s="120">
        <v>3.755708848E-2</v>
      </c>
      <c r="E54" s="120">
        <v>3.8829212930000002E-2</v>
      </c>
      <c r="F54" s="120">
        <v>3.9356731739999998E-2</v>
      </c>
      <c r="G54" s="120">
        <v>4.1674486920000003E-2</v>
      </c>
      <c r="H54" s="120">
        <v>4.2309658719999997E-2</v>
      </c>
      <c r="I54" s="218"/>
      <c r="J54" s="218"/>
      <c r="K54" s="218"/>
    </row>
    <row r="55" spans="1:11" ht="12.75" outlineLevel="2" x14ac:dyDescent="0.2">
      <c r="A55" s="250" t="s">
        <v>261</v>
      </c>
      <c r="B55" s="196">
        <f t="shared" ref="B55:G55" si="7">SUM(B$56:B$61)</f>
        <v>1.5525097701399999</v>
      </c>
      <c r="C55" s="196">
        <f t="shared" si="7"/>
        <v>1.5407270137500002</v>
      </c>
      <c r="D55" s="196">
        <f t="shared" si="7"/>
        <v>1.5352258750900001</v>
      </c>
      <c r="E55" s="196">
        <f t="shared" si="7"/>
        <v>1.4938380282900001</v>
      </c>
      <c r="F55" s="196">
        <f t="shared" si="7"/>
        <v>1.51681881293</v>
      </c>
      <c r="G55" s="196">
        <f t="shared" si="7"/>
        <v>1.51280397289</v>
      </c>
      <c r="H55" s="196">
        <v>1.4997298907900001</v>
      </c>
      <c r="I55" s="218"/>
      <c r="J55" s="218"/>
      <c r="K55" s="218"/>
    </row>
    <row r="56" spans="1:11" ht="12.75" outlineLevel="3" x14ac:dyDescent="0.2">
      <c r="A56" s="142" t="s">
        <v>262</v>
      </c>
      <c r="B56" s="120">
        <v>0.31797605808000001</v>
      </c>
      <c r="C56" s="120">
        <v>0.31430208559</v>
      </c>
      <c r="D56" s="120">
        <v>0.31765385836999999</v>
      </c>
      <c r="E56" s="120">
        <v>0.30490980593</v>
      </c>
      <c r="F56" s="120">
        <v>0.31609772296999999</v>
      </c>
      <c r="G56" s="120">
        <v>0.317299475</v>
      </c>
      <c r="H56" s="120">
        <v>0.31058488485000002</v>
      </c>
      <c r="I56" s="218"/>
      <c r="J56" s="218"/>
      <c r="K56" s="218"/>
    </row>
    <row r="57" spans="1:11" ht="12.75" outlineLevel="3" x14ac:dyDescent="0.2">
      <c r="A57" s="142" t="s">
        <v>263</v>
      </c>
      <c r="B57" s="120">
        <v>1.440203588E-2</v>
      </c>
      <c r="C57" s="120">
        <v>1.4207604299999999E-2</v>
      </c>
      <c r="D57" s="120">
        <v>1.472900735E-2</v>
      </c>
      <c r="E57" s="120">
        <v>1.422630429E-2</v>
      </c>
      <c r="F57" s="120">
        <v>1.5151257499999999E-2</v>
      </c>
      <c r="G57" s="120">
        <v>1.5173753660000001E-2</v>
      </c>
      <c r="H57" s="120">
        <v>1.6758580070000001E-2</v>
      </c>
      <c r="I57" s="218"/>
      <c r="J57" s="218"/>
      <c r="K57" s="218"/>
    </row>
    <row r="58" spans="1:11" ht="12.75" outlineLevel="3" x14ac:dyDescent="0.2">
      <c r="A58" s="142" t="s">
        <v>264</v>
      </c>
      <c r="B58" s="120">
        <v>0.60585586000000002</v>
      </c>
      <c r="C58" s="120">
        <v>0.60585586000000002</v>
      </c>
      <c r="D58" s="120">
        <v>0.60585586000000002</v>
      </c>
      <c r="E58" s="120">
        <v>0.60585586000000002</v>
      </c>
      <c r="F58" s="120">
        <v>0.60585586000000002</v>
      </c>
      <c r="G58" s="120">
        <v>0.60585586000000002</v>
      </c>
      <c r="H58" s="120">
        <v>0.60585586000000002</v>
      </c>
      <c r="I58" s="218"/>
      <c r="J58" s="218"/>
      <c r="K58" s="218"/>
    </row>
    <row r="59" spans="1:11" ht="12.75" outlineLevel="3" x14ac:dyDescent="0.2">
      <c r="A59" s="142" t="s">
        <v>265</v>
      </c>
      <c r="B59" s="120">
        <v>1.8974616299999999E-3</v>
      </c>
      <c r="C59" s="120">
        <v>1.8974616299999999E-3</v>
      </c>
      <c r="D59" s="120">
        <v>1.8974616299999999E-3</v>
      </c>
      <c r="E59" s="120">
        <v>1.8974616299999999E-3</v>
      </c>
      <c r="F59" s="120">
        <v>1.8974616299999999E-3</v>
      </c>
      <c r="G59" s="120">
        <v>1.8974616299999999E-3</v>
      </c>
      <c r="H59" s="120">
        <v>1.8974616299999999E-3</v>
      </c>
      <c r="I59" s="218"/>
      <c r="J59" s="218"/>
      <c r="K59" s="218"/>
    </row>
    <row r="60" spans="1:11" ht="12.75" outlineLevel="3" x14ac:dyDescent="0.2">
      <c r="A60" s="142" t="s">
        <v>266</v>
      </c>
      <c r="B60" s="120">
        <v>2.7804970700000001E-2</v>
      </c>
      <c r="C60" s="120">
        <v>2.737494779E-2</v>
      </c>
      <c r="D60" s="120">
        <v>2.7666879049999999E-2</v>
      </c>
      <c r="E60" s="120">
        <v>2.5260835499999999E-2</v>
      </c>
      <c r="F60" s="120">
        <v>2.9564949100000001E-2</v>
      </c>
      <c r="G60" s="120">
        <v>2.9608846309999999E-2</v>
      </c>
      <c r="H60" s="120">
        <v>2.7739641240000001E-2</v>
      </c>
      <c r="I60" s="218"/>
      <c r="J60" s="218"/>
      <c r="K60" s="218"/>
    </row>
    <row r="61" spans="1:11" ht="12.75" outlineLevel="3" x14ac:dyDescent="0.2">
      <c r="A61" s="142" t="s">
        <v>267</v>
      </c>
      <c r="B61" s="120">
        <v>0.58457338385000002</v>
      </c>
      <c r="C61" s="120">
        <v>0.57708905444000003</v>
      </c>
      <c r="D61" s="120">
        <v>0.56742280868999995</v>
      </c>
      <c r="E61" s="120">
        <v>0.54168776094000004</v>
      </c>
      <c r="F61" s="120">
        <v>0.54825156173</v>
      </c>
      <c r="G61" s="120">
        <v>0.54296857628999995</v>
      </c>
      <c r="H61" s="120">
        <v>0.53689346299999996</v>
      </c>
      <c r="I61" s="218"/>
      <c r="J61" s="218"/>
      <c r="K61" s="218"/>
    </row>
    <row r="62" spans="1:11" ht="12.75" outlineLevel="2" x14ac:dyDescent="0.2">
      <c r="A62" s="250" t="s">
        <v>268</v>
      </c>
      <c r="B62" s="196">
        <f t="shared" ref="B62:G62" si="8">SUM(B$63:B$66)</f>
        <v>2.16046496469</v>
      </c>
      <c r="C62" s="196">
        <f t="shared" si="8"/>
        <v>2.1323788480000001</v>
      </c>
      <c r="D62" s="196">
        <f t="shared" si="8"/>
        <v>2.1113891335499999</v>
      </c>
      <c r="E62" s="196">
        <f t="shared" si="8"/>
        <v>1.6878747499099997</v>
      </c>
      <c r="F62" s="196">
        <f t="shared" si="8"/>
        <v>1.7712231595699999</v>
      </c>
      <c r="G62" s="196">
        <f t="shared" si="8"/>
        <v>1.7698131431899999</v>
      </c>
      <c r="H62" s="196">
        <v>1.7303799010300001</v>
      </c>
      <c r="I62" s="218"/>
      <c r="J62" s="218"/>
      <c r="K62" s="218"/>
    </row>
    <row r="63" spans="1:11" ht="12.75" outlineLevel="3" x14ac:dyDescent="0.2">
      <c r="A63" s="142" t="s">
        <v>60</v>
      </c>
      <c r="B63" s="120">
        <v>0.61432522476999996</v>
      </c>
      <c r="C63" s="120">
        <v>0.60482426428000002</v>
      </c>
      <c r="D63" s="120">
        <v>0.61127421668000004</v>
      </c>
      <c r="E63" s="120">
        <v>0.58675031913999998</v>
      </c>
      <c r="F63" s="120">
        <v>0.60617477478000004</v>
      </c>
      <c r="G63" s="120">
        <v>0.60707480617999998</v>
      </c>
      <c r="H63" s="120">
        <v>0.59430091659999995</v>
      </c>
      <c r="I63" s="218"/>
      <c r="J63" s="218"/>
      <c r="K63" s="218"/>
    </row>
    <row r="64" spans="1:11" ht="12.75" outlineLevel="3" x14ac:dyDescent="0.2">
      <c r="A64" s="142" t="s">
        <v>179</v>
      </c>
      <c r="B64" s="120">
        <v>6.2819910000000005E-5</v>
      </c>
      <c r="C64" s="120">
        <v>6.1848360000000006E-5</v>
      </c>
      <c r="D64" s="120">
        <v>6.250792E-5</v>
      </c>
      <c r="E64" s="120">
        <v>6.0000149999999998E-5</v>
      </c>
      <c r="F64" s="120">
        <v>6.1986460000000004E-5</v>
      </c>
      <c r="G64" s="120">
        <v>6.2078500000000005E-5</v>
      </c>
      <c r="H64" s="120">
        <v>6.0772259999999998E-5</v>
      </c>
      <c r="I64" s="218"/>
      <c r="J64" s="218"/>
      <c r="K64" s="218"/>
    </row>
    <row r="65" spans="1:11" ht="12.75" outlineLevel="3" x14ac:dyDescent="0.2">
      <c r="A65" s="142" t="s">
        <v>164</v>
      </c>
      <c r="B65" s="120">
        <v>0.23292541166</v>
      </c>
      <c r="C65" s="120">
        <v>0.22932306057999999</v>
      </c>
      <c r="D65" s="120">
        <v>0.22840763005</v>
      </c>
      <c r="E65" s="120">
        <v>0.21105558461999999</v>
      </c>
      <c r="F65" s="120">
        <v>0.24551367858000001</v>
      </c>
      <c r="G65" s="120">
        <v>0.24183833129999999</v>
      </c>
      <c r="H65" s="120">
        <v>0.23455628586999999</v>
      </c>
      <c r="I65" s="218"/>
      <c r="J65" s="218"/>
      <c r="K65" s="218"/>
    </row>
    <row r="66" spans="1:11" ht="12.75" outlineLevel="3" x14ac:dyDescent="0.2">
      <c r="A66" s="142" t="s">
        <v>200</v>
      </c>
      <c r="B66" s="120">
        <v>1.3131515083500001</v>
      </c>
      <c r="C66" s="120">
        <v>1.29816967478</v>
      </c>
      <c r="D66" s="120">
        <v>1.2716447789000001</v>
      </c>
      <c r="E66" s="120">
        <v>0.89000884599999996</v>
      </c>
      <c r="F66" s="120">
        <v>0.91947271975</v>
      </c>
      <c r="G66" s="120">
        <v>0.92083792721000002</v>
      </c>
      <c r="H66" s="120">
        <v>0.90146192629999999</v>
      </c>
      <c r="I66" s="218"/>
      <c r="J66" s="218"/>
      <c r="K66" s="218"/>
    </row>
    <row r="67" spans="1:11" ht="12.75" outlineLevel="2" x14ac:dyDescent="0.2">
      <c r="A67" s="250" t="s">
        <v>269</v>
      </c>
      <c r="B67" s="196">
        <f t="shared" ref="B67:G67" si="9">SUM(B$68:B$75)</f>
        <v>23.35023951142</v>
      </c>
      <c r="C67" s="196">
        <f t="shared" si="9"/>
        <v>23.30748518919</v>
      </c>
      <c r="D67" s="196">
        <f t="shared" si="9"/>
        <v>23.336509975170003</v>
      </c>
      <c r="E67" s="196">
        <f t="shared" si="9"/>
        <v>23.226152436240003</v>
      </c>
      <c r="F67" s="196">
        <f t="shared" si="9"/>
        <v>24.563562486490003</v>
      </c>
      <c r="G67" s="196">
        <f t="shared" si="9"/>
        <v>24.567612627830002</v>
      </c>
      <c r="H67" s="196">
        <v>24.510130124730001</v>
      </c>
      <c r="I67" s="218"/>
      <c r="J67" s="218"/>
      <c r="K67" s="218"/>
    </row>
    <row r="68" spans="1:11" ht="12.75" outlineLevel="3" x14ac:dyDescent="0.2">
      <c r="A68" s="142" t="s">
        <v>270</v>
      </c>
      <c r="B68" s="120">
        <v>3</v>
      </c>
      <c r="C68" s="120">
        <v>3</v>
      </c>
      <c r="D68" s="120">
        <v>3</v>
      </c>
      <c r="E68" s="120">
        <v>3</v>
      </c>
      <c r="F68" s="120">
        <v>3</v>
      </c>
      <c r="G68" s="120">
        <v>3</v>
      </c>
      <c r="H68" s="120">
        <v>3</v>
      </c>
      <c r="I68" s="218"/>
      <c r="J68" s="218"/>
      <c r="K68" s="218"/>
    </row>
    <row r="69" spans="1:11" ht="12.75" outlineLevel="3" x14ac:dyDescent="0.2">
      <c r="A69" s="142" t="s">
        <v>271</v>
      </c>
      <c r="B69" s="120">
        <v>8.6357759999999999</v>
      </c>
      <c r="C69" s="120">
        <v>8.6357759999999999</v>
      </c>
      <c r="D69" s="120">
        <v>8.6357759999999999</v>
      </c>
      <c r="E69" s="120">
        <v>8.6357759999999999</v>
      </c>
      <c r="F69" s="120">
        <v>8.6357759999999999</v>
      </c>
      <c r="G69" s="120">
        <v>8.6357759999999999</v>
      </c>
      <c r="H69" s="120">
        <v>8.6357759999999999</v>
      </c>
      <c r="I69" s="218"/>
      <c r="J69" s="218"/>
      <c r="K69" s="218"/>
    </row>
    <row r="70" spans="1:11" ht="12.75" outlineLevel="3" x14ac:dyDescent="0.2">
      <c r="A70" s="142" t="s">
        <v>272</v>
      </c>
      <c r="B70" s="120">
        <v>1</v>
      </c>
      <c r="C70" s="120">
        <v>1</v>
      </c>
      <c r="D70" s="120">
        <v>1</v>
      </c>
      <c r="E70" s="120">
        <v>1</v>
      </c>
      <c r="F70" s="120">
        <v>1</v>
      </c>
      <c r="G70" s="120">
        <v>1</v>
      </c>
      <c r="H70" s="120">
        <v>1</v>
      </c>
      <c r="I70" s="218"/>
      <c r="J70" s="218"/>
      <c r="K70" s="218"/>
    </row>
    <row r="71" spans="1:11" ht="12.75" outlineLevel="3" x14ac:dyDescent="0.2">
      <c r="A71" s="142" t="s">
        <v>273</v>
      </c>
      <c r="B71" s="120">
        <v>3</v>
      </c>
      <c r="C71" s="120">
        <v>3</v>
      </c>
      <c r="D71" s="120">
        <v>3</v>
      </c>
      <c r="E71" s="120">
        <v>3</v>
      </c>
      <c r="F71" s="120">
        <v>3</v>
      </c>
      <c r="G71" s="120">
        <v>3</v>
      </c>
      <c r="H71" s="120">
        <v>3</v>
      </c>
      <c r="I71" s="218"/>
      <c r="J71" s="218"/>
      <c r="K71" s="218"/>
    </row>
    <row r="72" spans="1:11" ht="12.75" outlineLevel="3" x14ac:dyDescent="0.2">
      <c r="A72" s="142" t="s">
        <v>274</v>
      </c>
      <c r="B72" s="120">
        <v>2.35</v>
      </c>
      <c r="C72" s="120">
        <v>2.35</v>
      </c>
      <c r="D72" s="120">
        <v>2.35</v>
      </c>
      <c r="E72" s="120">
        <v>2.35</v>
      </c>
      <c r="F72" s="120">
        <v>2.35</v>
      </c>
      <c r="G72" s="120">
        <v>2.35</v>
      </c>
      <c r="H72" s="120">
        <v>2.35</v>
      </c>
      <c r="I72" s="218"/>
      <c r="J72" s="218"/>
      <c r="K72" s="218"/>
    </row>
    <row r="73" spans="1:11" ht="12.75" outlineLevel="3" x14ac:dyDescent="0.2">
      <c r="A73" s="142" t="s">
        <v>275</v>
      </c>
      <c r="B73" s="120">
        <v>1.2286504495199999</v>
      </c>
      <c r="C73" s="120">
        <v>1.20964852853</v>
      </c>
      <c r="D73" s="120">
        <v>1.2225484334100001</v>
      </c>
      <c r="E73" s="120">
        <v>1.17350063833</v>
      </c>
      <c r="F73" s="120">
        <v>1.2123495495500001</v>
      </c>
      <c r="G73" s="120">
        <v>1.21414961237</v>
      </c>
      <c r="H73" s="120">
        <v>1.1886018332099999</v>
      </c>
      <c r="I73" s="218"/>
      <c r="J73" s="218"/>
      <c r="K73" s="218"/>
    </row>
    <row r="74" spans="1:11" ht="12.75" outlineLevel="3" x14ac:dyDescent="0.2">
      <c r="A74" s="142" t="s">
        <v>276</v>
      </c>
      <c r="B74" s="120">
        <v>4.1358130619000004</v>
      </c>
      <c r="C74" s="120">
        <v>4.1120606606600001</v>
      </c>
      <c r="D74" s="120">
        <v>4.1281855417599997</v>
      </c>
      <c r="E74" s="120">
        <v>4.0668757979099999</v>
      </c>
      <c r="F74" s="120">
        <v>4.1154369369400001</v>
      </c>
      <c r="G74" s="120">
        <v>4.1176870154599996</v>
      </c>
      <c r="H74" s="120">
        <v>4.0857522915200004</v>
      </c>
      <c r="I74" s="218"/>
      <c r="J74" s="218"/>
      <c r="K74" s="218"/>
    </row>
    <row r="75" spans="1:11" ht="12.75" outlineLevel="3" x14ac:dyDescent="0.2">
      <c r="A75" s="142" t="s">
        <v>277</v>
      </c>
      <c r="B75" s="120">
        <v>0</v>
      </c>
      <c r="C75" s="120">
        <v>0</v>
      </c>
      <c r="D75" s="120">
        <v>0</v>
      </c>
      <c r="E75" s="120">
        <v>0</v>
      </c>
      <c r="F75" s="120">
        <v>1.25</v>
      </c>
      <c r="G75" s="120">
        <v>1.25</v>
      </c>
      <c r="H75" s="120">
        <v>1.25</v>
      </c>
      <c r="I75" s="218"/>
      <c r="J75" s="218"/>
      <c r="K75" s="218"/>
    </row>
    <row r="76" spans="1:11" ht="12.75" outlineLevel="2" x14ac:dyDescent="0.2">
      <c r="A76" s="250" t="s">
        <v>278</v>
      </c>
      <c r="B76" s="196">
        <f t="shared" ref="B76:G76" si="10">SUM(B$77:B$77)</f>
        <v>1.7686496862900001</v>
      </c>
      <c r="C76" s="196">
        <f t="shared" si="10"/>
        <v>1.76930456392</v>
      </c>
      <c r="D76" s="196">
        <f t="shared" si="10"/>
        <v>1.76742527352</v>
      </c>
      <c r="E76" s="196">
        <f t="shared" si="10"/>
        <v>1.7403307404599999</v>
      </c>
      <c r="F76" s="196">
        <f t="shared" si="10"/>
        <v>1.7633923789499999</v>
      </c>
      <c r="G76" s="196">
        <f t="shared" si="10"/>
        <v>1.7740511935800001</v>
      </c>
      <c r="H76" s="196">
        <v>1.75164824042</v>
      </c>
      <c r="I76" s="218"/>
      <c r="J76" s="218"/>
      <c r="K76" s="218"/>
    </row>
    <row r="77" spans="1:11" ht="12.75" outlineLevel="3" x14ac:dyDescent="0.2">
      <c r="A77" s="142" t="s">
        <v>259</v>
      </c>
      <c r="B77" s="120">
        <v>1.7686496862900001</v>
      </c>
      <c r="C77" s="120">
        <v>1.76930456392</v>
      </c>
      <c r="D77" s="120">
        <v>1.76742527352</v>
      </c>
      <c r="E77" s="120">
        <v>1.7403307404599999</v>
      </c>
      <c r="F77" s="120">
        <v>1.7633923789499999</v>
      </c>
      <c r="G77" s="120">
        <v>1.7740511935800001</v>
      </c>
      <c r="H77" s="120">
        <v>1.75164824042</v>
      </c>
      <c r="I77" s="218"/>
      <c r="J77" s="218"/>
      <c r="K77" s="218"/>
    </row>
    <row r="78" spans="1:11" ht="15" x14ac:dyDescent="0.25">
      <c r="A78" s="44" t="s">
        <v>279</v>
      </c>
      <c r="B78" s="156">
        <f t="shared" ref="B78:H78" si="11">B$79+B$100</f>
        <v>10.350286956330001</v>
      </c>
      <c r="C78" s="156">
        <f t="shared" si="11"/>
        <v>10.446090664080002</v>
      </c>
      <c r="D78" s="156">
        <f t="shared" si="11"/>
        <v>10.35718216782</v>
      </c>
      <c r="E78" s="156">
        <f t="shared" si="11"/>
        <v>10.02501915781</v>
      </c>
      <c r="F78" s="156">
        <f t="shared" si="11"/>
        <v>9.9548574964899998</v>
      </c>
      <c r="G78" s="156">
        <f t="shared" si="11"/>
        <v>10.021141150730001</v>
      </c>
      <c r="H78" s="156">
        <f t="shared" si="11"/>
        <v>10.65424285284</v>
      </c>
      <c r="I78" s="218"/>
      <c r="J78" s="218"/>
      <c r="K78" s="218"/>
    </row>
    <row r="79" spans="1:11" ht="15" outlineLevel="1" x14ac:dyDescent="0.25">
      <c r="A79" s="198" t="s">
        <v>280</v>
      </c>
      <c r="B79" s="83">
        <f t="shared" ref="B79:H79" si="12">B$80+B$87+B$98</f>
        <v>1.1401526698600002</v>
      </c>
      <c r="C79" s="83">
        <f t="shared" si="12"/>
        <v>1.3172185579</v>
      </c>
      <c r="D79" s="83">
        <f t="shared" si="12"/>
        <v>1.3666942215300002</v>
      </c>
      <c r="E79" s="83">
        <f t="shared" si="12"/>
        <v>1.46023876797</v>
      </c>
      <c r="F79" s="83">
        <f t="shared" si="12"/>
        <v>1.2874236219000001</v>
      </c>
      <c r="G79" s="83">
        <f t="shared" si="12"/>
        <v>1.31317662072</v>
      </c>
      <c r="H79" s="83">
        <f t="shared" si="12"/>
        <v>1.3437280295299998</v>
      </c>
      <c r="I79" s="218"/>
      <c r="J79" s="218"/>
      <c r="K79" s="218"/>
    </row>
    <row r="80" spans="1:11" ht="12.75" outlineLevel="2" x14ac:dyDescent="0.2">
      <c r="A80" s="250" t="s">
        <v>281</v>
      </c>
      <c r="B80" s="196">
        <f t="shared" ref="B80:G80" si="13">SUM(B$81:B$86)</f>
        <v>0.86249908398000008</v>
      </c>
      <c r="C80" s="196">
        <f t="shared" si="13"/>
        <v>0.86499851379999992</v>
      </c>
      <c r="D80" s="196">
        <f t="shared" si="13"/>
        <v>0.87313746101</v>
      </c>
      <c r="E80" s="196">
        <f t="shared" si="13"/>
        <v>0.84060421298999999</v>
      </c>
      <c r="F80" s="196">
        <f t="shared" si="13"/>
        <v>0.61003303064000003</v>
      </c>
      <c r="G80" s="196">
        <f t="shared" si="13"/>
        <v>0.61556983171000001</v>
      </c>
      <c r="H80" s="196">
        <v>0.62291101435999996</v>
      </c>
      <c r="I80" s="218"/>
      <c r="J80" s="218"/>
      <c r="K80" s="218"/>
    </row>
    <row r="81" spans="1:11" ht="12.75" outlineLevel="3" x14ac:dyDescent="0.2">
      <c r="A81" s="142" t="s">
        <v>282</v>
      </c>
      <c r="B81" s="120">
        <v>4.1026000000000002E-7</v>
      </c>
      <c r="C81" s="120">
        <v>4.1145E-7</v>
      </c>
      <c r="D81" s="120">
        <v>4.1531999999999999E-7</v>
      </c>
      <c r="E81" s="120">
        <v>4.1599000000000001E-7</v>
      </c>
      <c r="F81" s="120">
        <v>4.1801999999999998E-7</v>
      </c>
      <c r="G81" s="120">
        <v>4.2180999999999999E-7</v>
      </c>
      <c r="H81" s="120">
        <v>4.2683999999999998E-7</v>
      </c>
      <c r="I81" s="218"/>
      <c r="J81" s="218"/>
      <c r="K81" s="218"/>
    </row>
    <row r="82" spans="1:11" ht="12.75" outlineLevel="3" x14ac:dyDescent="0.2">
      <c r="A82" s="142" t="s">
        <v>283</v>
      </c>
      <c r="B82" s="120">
        <v>0.12290182708</v>
      </c>
      <c r="C82" s="120">
        <v>0.12325798339000001</v>
      </c>
      <c r="D82" s="120">
        <v>0.12441774286</v>
      </c>
      <c r="E82" s="120">
        <v>0.12461807697000001</v>
      </c>
      <c r="F82" s="120">
        <v>0.12522522522999999</v>
      </c>
      <c r="G82" s="120">
        <v>0.12636179838</v>
      </c>
      <c r="H82" s="120">
        <v>0.12786876799999999</v>
      </c>
      <c r="I82" s="218"/>
      <c r="J82" s="218"/>
      <c r="K82" s="218"/>
    </row>
    <row r="83" spans="1:11" ht="12.75" outlineLevel="3" x14ac:dyDescent="0.2">
      <c r="A83" s="142" t="s">
        <v>284</v>
      </c>
      <c r="B83" s="120">
        <v>5.9289963430000002E-2</v>
      </c>
      <c r="C83" s="120">
        <v>5.9461779380000003E-2</v>
      </c>
      <c r="D83" s="120">
        <v>6.002126738E-2</v>
      </c>
      <c r="E83" s="120">
        <v>2.6178761490000001E-2</v>
      </c>
      <c r="F83" s="120">
        <v>0</v>
      </c>
      <c r="G83" s="120">
        <v>0</v>
      </c>
      <c r="H83" s="120">
        <v>0</v>
      </c>
      <c r="I83" s="218"/>
      <c r="J83" s="218"/>
      <c r="K83" s="218"/>
    </row>
    <row r="84" spans="1:11" ht="12.75" outlineLevel="3" x14ac:dyDescent="0.2">
      <c r="A84" s="142" t="s">
        <v>285</v>
      </c>
      <c r="B84" s="120">
        <v>0.50798242946000005</v>
      </c>
      <c r="C84" s="120">
        <v>0.50945450805000003</v>
      </c>
      <c r="D84" s="120">
        <v>0.51424806929</v>
      </c>
      <c r="E84" s="120">
        <v>0.51507609771999996</v>
      </c>
      <c r="F84" s="120">
        <v>0.30922522523000001</v>
      </c>
      <c r="G84" s="120">
        <v>0.31203182498999998</v>
      </c>
      <c r="H84" s="120">
        <v>0.31575306424999999</v>
      </c>
      <c r="I84" s="218"/>
      <c r="J84" s="218"/>
      <c r="K84" s="218"/>
    </row>
    <row r="85" spans="1:11" ht="12.75" outlineLevel="3" x14ac:dyDescent="0.2">
      <c r="A85" s="142" t="s">
        <v>286</v>
      </c>
      <c r="B85" s="120">
        <v>0.10158958924</v>
      </c>
      <c r="C85" s="120">
        <v>0.10188398496999999</v>
      </c>
      <c r="D85" s="120">
        <v>0.10284263214</v>
      </c>
      <c r="E85" s="120">
        <v>0.10300822659</v>
      </c>
      <c r="F85" s="120">
        <v>0.10351009009000001</v>
      </c>
      <c r="G85" s="120">
        <v>0.10444957164</v>
      </c>
      <c r="H85" s="120">
        <v>0.10569521973</v>
      </c>
      <c r="I85" s="218"/>
      <c r="J85" s="218"/>
      <c r="K85" s="218"/>
    </row>
    <row r="86" spans="1:11" ht="12.75" outlineLevel="3" x14ac:dyDescent="0.2">
      <c r="A86" s="142" t="s">
        <v>287</v>
      </c>
      <c r="B86" s="120">
        <v>7.0734864509999995E-2</v>
      </c>
      <c r="C86" s="120">
        <v>7.0939846560000006E-2</v>
      </c>
      <c r="D86" s="120">
        <v>7.1607334019999996E-2</v>
      </c>
      <c r="E86" s="120">
        <v>7.1722634229999999E-2</v>
      </c>
      <c r="F86" s="120">
        <v>7.2072072070000007E-2</v>
      </c>
      <c r="G86" s="120">
        <v>7.2726214890000002E-2</v>
      </c>
      <c r="H86" s="120">
        <v>7.3593535540000005E-2</v>
      </c>
      <c r="I86" s="218"/>
      <c r="J86" s="218"/>
      <c r="K86" s="218"/>
    </row>
    <row r="87" spans="1:11" ht="12.75" outlineLevel="2" x14ac:dyDescent="0.2">
      <c r="A87" s="250" t="s">
        <v>251</v>
      </c>
      <c r="B87" s="196">
        <f t="shared" ref="B87:G87" si="14">SUM(B$88:B$97)</f>
        <v>0.27761982235999999</v>
      </c>
      <c r="C87" s="196">
        <f t="shared" si="14"/>
        <v>0.45218618274</v>
      </c>
      <c r="D87" s="196">
        <f t="shared" si="14"/>
        <v>0.49352258055000003</v>
      </c>
      <c r="E87" s="196">
        <f t="shared" si="14"/>
        <v>0.61960031996999998</v>
      </c>
      <c r="F87" s="196">
        <f t="shared" si="14"/>
        <v>0.67735618945999998</v>
      </c>
      <c r="G87" s="196">
        <f t="shared" si="14"/>
        <v>0.69757207496999996</v>
      </c>
      <c r="H87" s="196">
        <v>0.72078188714000002</v>
      </c>
      <c r="I87" s="218"/>
      <c r="J87" s="218"/>
      <c r="K87" s="218"/>
    </row>
    <row r="88" spans="1:11" ht="12.75" outlineLevel="3" x14ac:dyDescent="0.2">
      <c r="A88" s="142" t="s">
        <v>288</v>
      </c>
      <c r="B88" s="120">
        <v>0</v>
      </c>
      <c r="C88" s="120">
        <v>0</v>
      </c>
      <c r="D88" s="120">
        <v>0</v>
      </c>
      <c r="E88" s="120">
        <v>1.2811077759999999E-2</v>
      </c>
      <c r="F88" s="120">
        <v>1.392890948E-2</v>
      </c>
      <c r="G88" s="120">
        <v>1.453513698E-2</v>
      </c>
      <c r="H88" s="120">
        <v>1.4609012459999999E-2</v>
      </c>
      <c r="I88" s="218"/>
      <c r="J88" s="218"/>
      <c r="K88" s="218"/>
    </row>
    <row r="89" spans="1:11" ht="12.75" outlineLevel="3" x14ac:dyDescent="0.2">
      <c r="A89" s="142" t="s">
        <v>289</v>
      </c>
      <c r="B89" s="120">
        <v>0</v>
      </c>
      <c r="C89" s="120">
        <v>0</v>
      </c>
      <c r="D89" s="120">
        <v>0</v>
      </c>
      <c r="E89" s="120">
        <v>0</v>
      </c>
      <c r="F89" s="120">
        <v>9.0090090000000003E-4</v>
      </c>
      <c r="G89" s="120">
        <v>9.0907768999999995E-4</v>
      </c>
      <c r="H89" s="120">
        <v>1.04870788E-3</v>
      </c>
      <c r="I89" s="218"/>
      <c r="J89" s="218"/>
      <c r="K89" s="218"/>
    </row>
    <row r="90" spans="1:11" ht="12.75" outlineLevel="3" x14ac:dyDescent="0.2">
      <c r="A90" s="142" t="s">
        <v>290</v>
      </c>
      <c r="B90" s="120">
        <v>0</v>
      </c>
      <c r="C90" s="120">
        <v>0</v>
      </c>
      <c r="D90" s="120">
        <v>0</v>
      </c>
      <c r="E90" s="120">
        <v>0</v>
      </c>
      <c r="F90" s="120">
        <v>1.5479639599999999E-3</v>
      </c>
      <c r="G90" s="120">
        <v>1.5620136399999999E-3</v>
      </c>
      <c r="H90" s="120">
        <v>2.0137583100000001E-3</v>
      </c>
      <c r="I90" s="218"/>
      <c r="J90" s="218"/>
      <c r="K90" s="218"/>
    </row>
    <row r="91" spans="1:11" ht="12.75" outlineLevel="3" x14ac:dyDescent="0.2">
      <c r="A91" s="142" t="s">
        <v>291</v>
      </c>
      <c r="B91" s="120">
        <v>0</v>
      </c>
      <c r="C91" s="120">
        <v>0</v>
      </c>
      <c r="D91" s="120">
        <v>0</v>
      </c>
      <c r="E91" s="120">
        <v>7.1722634E-4</v>
      </c>
      <c r="F91" s="120">
        <v>1.4414414400000001E-3</v>
      </c>
      <c r="G91" s="120">
        <v>1.4545242999999999E-3</v>
      </c>
      <c r="H91" s="120">
        <v>1.4718707100000001E-3</v>
      </c>
      <c r="I91" s="218"/>
      <c r="J91" s="218"/>
      <c r="K91" s="218"/>
    </row>
    <row r="92" spans="1:11" ht="12.75" outlineLevel="3" x14ac:dyDescent="0.2">
      <c r="A92" s="142" t="s">
        <v>292</v>
      </c>
      <c r="B92" s="120">
        <v>7.001679374E-2</v>
      </c>
      <c r="C92" s="120">
        <v>6.9639266790000001E-2</v>
      </c>
      <c r="D92" s="120">
        <v>6.7691916850000006E-2</v>
      </c>
      <c r="E92" s="120">
        <v>0.17524652015</v>
      </c>
      <c r="F92" s="120">
        <v>0.21645679170000001</v>
      </c>
      <c r="G92" s="120">
        <v>0.22207173468999999</v>
      </c>
      <c r="H92" s="120">
        <v>0.22683112438</v>
      </c>
      <c r="I92" s="218"/>
      <c r="J92" s="218"/>
      <c r="K92" s="218"/>
    </row>
    <row r="93" spans="1:11" ht="12.75" outlineLevel="3" x14ac:dyDescent="0.2">
      <c r="A93" s="142" t="s">
        <v>293</v>
      </c>
      <c r="B93" s="120">
        <v>0.17069912056</v>
      </c>
      <c r="C93" s="120">
        <v>0.34626319533</v>
      </c>
      <c r="D93" s="120">
        <v>0.34504768619999998</v>
      </c>
      <c r="E93" s="120">
        <v>0.34697029418999997</v>
      </c>
      <c r="F93" s="120">
        <v>0.35702057065999998</v>
      </c>
      <c r="G93" s="120">
        <v>0.36700410918999998</v>
      </c>
      <c r="H93" s="120">
        <v>0.37900570477000001</v>
      </c>
      <c r="I93" s="218"/>
      <c r="J93" s="218"/>
      <c r="K93" s="218"/>
    </row>
    <row r="94" spans="1:11" ht="12.75" outlineLevel="3" x14ac:dyDescent="0.2">
      <c r="A94" s="142" t="s">
        <v>294</v>
      </c>
      <c r="B94" s="120">
        <v>0</v>
      </c>
      <c r="C94" s="120">
        <v>0</v>
      </c>
      <c r="D94" s="120">
        <v>0</v>
      </c>
      <c r="E94" s="120">
        <v>0</v>
      </c>
      <c r="F94" s="120">
        <v>0</v>
      </c>
      <c r="G94" s="120">
        <v>5.8180972000000002E-4</v>
      </c>
      <c r="H94" s="120">
        <v>2.7838042700000002E-3</v>
      </c>
      <c r="I94" s="218"/>
      <c r="J94" s="218"/>
      <c r="K94" s="218"/>
    </row>
    <row r="95" spans="1:11" ht="12.75" outlineLevel="3" x14ac:dyDescent="0.2">
      <c r="A95" s="142" t="s">
        <v>295</v>
      </c>
      <c r="B95" s="120">
        <v>0</v>
      </c>
      <c r="C95" s="120">
        <v>0</v>
      </c>
      <c r="D95" s="120">
        <v>0</v>
      </c>
      <c r="E95" s="120">
        <v>0</v>
      </c>
      <c r="F95" s="120">
        <v>0</v>
      </c>
      <c r="G95" s="120">
        <v>7.2726214999999995E-4</v>
      </c>
      <c r="H95" s="120">
        <v>1.4148357200000001E-3</v>
      </c>
      <c r="I95" s="218"/>
      <c r="J95" s="218"/>
      <c r="K95" s="218"/>
    </row>
    <row r="96" spans="1:11" ht="12.75" outlineLevel="3" x14ac:dyDescent="0.2">
      <c r="A96" s="142" t="s">
        <v>296</v>
      </c>
      <c r="B96" s="120">
        <v>3.6903908059999997E-2</v>
      </c>
      <c r="C96" s="120">
        <v>3.6283720620000001E-2</v>
      </c>
      <c r="D96" s="120">
        <v>8.0782977500000006E-2</v>
      </c>
      <c r="E96" s="120">
        <v>8.3556283839999995E-2</v>
      </c>
      <c r="F96" s="120">
        <v>8.5638516560000003E-2</v>
      </c>
      <c r="G96" s="120">
        <v>8.742332085E-2</v>
      </c>
      <c r="H96" s="120">
        <v>8.9842881279999995E-2</v>
      </c>
      <c r="I96" s="218"/>
      <c r="J96" s="218"/>
      <c r="K96" s="218"/>
    </row>
    <row r="97" spans="1:11" ht="12.75" outlineLevel="3" x14ac:dyDescent="0.2">
      <c r="A97" s="142" t="s">
        <v>297</v>
      </c>
      <c r="B97" s="120">
        <v>0</v>
      </c>
      <c r="C97" s="120">
        <v>0</v>
      </c>
      <c r="D97" s="120">
        <v>0</v>
      </c>
      <c r="E97" s="120">
        <v>2.9891769000000001E-4</v>
      </c>
      <c r="F97" s="120">
        <v>4.2109476E-4</v>
      </c>
      <c r="G97" s="120">
        <v>1.30308576E-3</v>
      </c>
      <c r="H97" s="120">
        <v>1.7601873599999999E-3</v>
      </c>
      <c r="I97" s="218"/>
      <c r="J97" s="218"/>
      <c r="K97" s="218"/>
    </row>
    <row r="98" spans="1:11" ht="12.75" outlineLevel="2" x14ac:dyDescent="0.2">
      <c r="A98" s="250" t="s">
        <v>298</v>
      </c>
      <c r="B98" s="196">
        <f t="shared" ref="B98:G98" si="15">SUM(B$99:B$99)</f>
        <v>3.3763519999999998E-5</v>
      </c>
      <c r="C98" s="196">
        <f t="shared" si="15"/>
        <v>3.3861359999999998E-5</v>
      </c>
      <c r="D98" s="196">
        <f t="shared" si="15"/>
        <v>3.4179969999999999E-5</v>
      </c>
      <c r="E98" s="196">
        <f t="shared" si="15"/>
        <v>3.4235010000000001E-5</v>
      </c>
      <c r="F98" s="196">
        <f t="shared" si="15"/>
        <v>3.44018E-5</v>
      </c>
      <c r="G98" s="196">
        <f t="shared" si="15"/>
        <v>3.4714040000000003E-5</v>
      </c>
      <c r="H98" s="196">
        <v>3.5128030000000002E-5</v>
      </c>
      <c r="I98" s="218"/>
      <c r="J98" s="218"/>
      <c r="K98" s="218"/>
    </row>
    <row r="99" spans="1:11" ht="12.75" outlineLevel="3" x14ac:dyDescent="0.2">
      <c r="A99" s="142" t="s">
        <v>299</v>
      </c>
      <c r="B99" s="120">
        <v>3.3763519999999998E-5</v>
      </c>
      <c r="C99" s="120">
        <v>3.3861359999999998E-5</v>
      </c>
      <c r="D99" s="120">
        <v>3.4179969999999999E-5</v>
      </c>
      <c r="E99" s="120">
        <v>3.4235010000000001E-5</v>
      </c>
      <c r="F99" s="120">
        <v>3.44018E-5</v>
      </c>
      <c r="G99" s="120">
        <v>3.4714040000000003E-5</v>
      </c>
      <c r="H99" s="120">
        <v>3.5128030000000002E-5</v>
      </c>
      <c r="I99" s="218"/>
      <c r="J99" s="218"/>
      <c r="K99" s="218"/>
    </row>
    <row r="100" spans="1:11" ht="15" outlineLevel="1" x14ac:dyDescent="0.25">
      <c r="A100" s="198" t="s">
        <v>253</v>
      </c>
      <c r="B100" s="83">
        <f t="shared" ref="B100:H100" si="16">B$101+B$107+B$108+B$112+B$114</f>
        <v>9.2101342864699998</v>
      </c>
      <c r="C100" s="83">
        <f t="shared" si="16"/>
        <v>9.1288721061800011</v>
      </c>
      <c r="D100" s="83">
        <f t="shared" si="16"/>
        <v>8.9904879462899991</v>
      </c>
      <c r="E100" s="83">
        <f t="shared" si="16"/>
        <v>8.564780389840001</v>
      </c>
      <c r="F100" s="83">
        <f t="shared" si="16"/>
        <v>8.6674338745899995</v>
      </c>
      <c r="G100" s="83">
        <f t="shared" si="16"/>
        <v>8.7079645300100008</v>
      </c>
      <c r="H100" s="83">
        <f t="shared" si="16"/>
        <v>9.3105148233099992</v>
      </c>
      <c r="I100" s="218"/>
      <c r="J100" s="218"/>
      <c r="K100" s="218"/>
    </row>
    <row r="101" spans="1:11" ht="12.75" outlineLevel="2" x14ac:dyDescent="0.2">
      <c r="A101" s="250" t="s">
        <v>254</v>
      </c>
      <c r="B101" s="196">
        <f t="shared" ref="B101:G101" si="17">SUM(B$102:B$106)</f>
        <v>7.8396779256800002</v>
      </c>
      <c r="C101" s="196">
        <f t="shared" si="17"/>
        <v>7.83342988315</v>
      </c>
      <c r="D101" s="196">
        <f t="shared" si="17"/>
        <v>7.6948260500399996</v>
      </c>
      <c r="E101" s="196">
        <f t="shared" si="17"/>
        <v>7.2774881678299996</v>
      </c>
      <c r="F101" s="196">
        <f t="shared" si="17"/>
        <v>7.3811900189199999</v>
      </c>
      <c r="G101" s="196">
        <f t="shared" si="17"/>
        <v>7.4209793168400005</v>
      </c>
      <c r="H101" s="196">
        <v>7.3254652406199998</v>
      </c>
      <c r="I101" s="218"/>
      <c r="J101" s="218"/>
      <c r="K101" s="218"/>
    </row>
    <row r="102" spans="1:11" ht="12.75" outlineLevel="3" x14ac:dyDescent="0.2">
      <c r="A102" s="142" t="s">
        <v>300</v>
      </c>
      <c r="B102" s="120">
        <v>0.2457300899</v>
      </c>
      <c r="C102" s="120">
        <v>0.24192970571</v>
      </c>
      <c r="D102" s="120">
        <v>0.24450968668</v>
      </c>
      <c r="E102" s="120">
        <v>0.23470012767000001</v>
      </c>
      <c r="F102" s="120">
        <v>0.24246990991</v>
      </c>
      <c r="G102" s="120">
        <v>0.24282992246999999</v>
      </c>
      <c r="H102" s="120">
        <v>0.23772036664000001</v>
      </c>
      <c r="I102" s="218"/>
      <c r="J102" s="218"/>
      <c r="K102" s="218"/>
    </row>
    <row r="103" spans="1:11" ht="12.75" outlineLevel="3" x14ac:dyDescent="0.2">
      <c r="A103" s="142" t="s">
        <v>256</v>
      </c>
      <c r="B103" s="120">
        <v>0.36897050899</v>
      </c>
      <c r="C103" s="120">
        <v>0.36507912842000001</v>
      </c>
      <c r="D103" s="120">
        <v>0.37209840657999999</v>
      </c>
      <c r="E103" s="120">
        <v>0.33816349244999999</v>
      </c>
      <c r="F103" s="120">
        <v>0.35317585079000002</v>
      </c>
      <c r="G103" s="120">
        <v>0.35774379327</v>
      </c>
      <c r="H103" s="120">
        <v>0.34836129905000002</v>
      </c>
      <c r="I103" s="218"/>
      <c r="J103" s="218"/>
      <c r="K103" s="218"/>
    </row>
    <row r="104" spans="1:11" ht="12.75" outlineLevel="3" x14ac:dyDescent="0.2">
      <c r="A104" s="142" t="s">
        <v>257</v>
      </c>
      <c r="B104" s="120">
        <v>6.7287041869999994E-2</v>
      </c>
      <c r="C104" s="120">
        <v>6.6246401659999996E-2</v>
      </c>
      <c r="D104" s="120">
        <v>6.6952864959999997E-2</v>
      </c>
      <c r="E104" s="120">
        <v>6.4266762460000001E-2</v>
      </c>
      <c r="F104" s="120">
        <v>6.6394323079999998E-2</v>
      </c>
      <c r="G104" s="120">
        <v>6.6492903519999993E-2</v>
      </c>
      <c r="H104" s="120">
        <v>6.5093779399999996E-2</v>
      </c>
      <c r="I104" s="218"/>
      <c r="J104" s="218"/>
      <c r="K104" s="218"/>
    </row>
    <row r="105" spans="1:11" ht="12.75" outlineLevel="3" x14ac:dyDescent="0.2">
      <c r="A105" s="142" t="s">
        <v>258</v>
      </c>
      <c r="B105" s="120">
        <v>0.4480903752</v>
      </c>
      <c r="C105" s="120">
        <v>0.4480903752</v>
      </c>
      <c r="D105" s="120">
        <v>0.4480903752</v>
      </c>
      <c r="E105" s="120">
        <v>0.45500431611999997</v>
      </c>
      <c r="F105" s="120">
        <v>0.45183251379</v>
      </c>
      <c r="G105" s="120">
        <v>0.44871251377999999</v>
      </c>
      <c r="H105" s="120">
        <v>0.44871251377999999</v>
      </c>
      <c r="I105" s="218"/>
      <c r="J105" s="218"/>
      <c r="K105" s="218"/>
    </row>
    <row r="106" spans="1:11" ht="12.75" outlineLevel="3" x14ac:dyDescent="0.2">
      <c r="A106" s="142" t="s">
        <v>259</v>
      </c>
      <c r="B106" s="120">
        <v>6.7095999097199996</v>
      </c>
      <c r="C106" s="120">
        <v>6.7120842721600003</v>
      </c>
      <c r="D106" s="120">
        <v>6.5631747166199998</v>
      </c>
      <c r="E106" s="120">
        <v>6.1853534691299998</v>
      </c>
      <c r="F106" s="120">
        <v>6.2673174213499996</v>
      </c>
      <c r="G106" s="120">
        <v>6.3052001838000002</v>
      </c>
      <c r="H106" s="120">
        <v>6.2255772817499997</v>
      </c>
      <c r="I106" s="218"/>
      <c r="J106" s="218"/>
      <c r="K106" s="218"/>
    </row>
    <row r="107" spans="1:11" ht="12.75" outlineLevel="2" x14ac:dyDescent="0.2">
      <c r="A107" s="250" t="s">
        <v>301</v>
      </c>
      <c r="B107" s="196"/>
      <c r="C107" s="196"/>
      <c r="D107" s="196"/>
      <c r="E107" s="196"/>
      <c r="F107" s="196"/>
      <c r="G107" s="196"/>
      <c r="H107" s="196"/>
      <c r="I107" s="218"/>
      <c r="J107" s="218"/>
      <c r="K107" s="218"/>
    </row>
    <row r="108" spans="1:11" ht="12.75" outlineLevel="2" x14ac:dyDescent="0.2">
      <c r="A108" s="250" t="s">
        <v>268</v>
      </c>
      <c r="B108" s="196">
        <f t="shared" ref="B108:G108" si="18">SUM(B$109:B$111)</f>
        <v>1.2531559892600002</v>
      </c>
      <c r="C108" s="196">
        <f t="shared" si="18"/>
        <v>1.1780984187099999</v>
      </c>
      <c r="D108" s="196">
        <f t="shared" si="18"/>
        <v>1.17844273021</v>
      </c>
      <c r="E108" s="196">
        <f t="shared" si="18"/>
        <v>1.1718700194</v>
      </c>
      <c r="F108" s="196">
        <f t="shared" si="18"/>
        <v>1.1692921592399999</v>
      </c>
      <c r="G108" s="196">
        <f t="shared" si="18"/>
        <v>1.16932660291</v>
      </c>
      <c r="H108" s="196">
        <v>1.16887678093</v>
      </c>
      <c r="I108" s="218"/>
      <c r="J108" s="218"/>
      <c r="K108" s="218"/>
    </row>
    <row r="109" spans="1:11" ht="12.75" outlineLevel="3" x14ac:dyDescent="0.2">
      <c r="A109" s="142" t="s">
        <v>70</v>
      </c>
      <c r="B109" s="120">
        <v>0.17459425459</v>
      </c>
      <c r="C109" s="120">
        <v>0.17459425459</v>
      </c>
      <c r="D109" s="120">
        <v>0.17459425459</v>
      </c>
      <c r="E109" s="120">
        <v>0.17459425459</v>
      </c>
      <c r="F109" s="120">
        <v>0.17109420658999999</v>
      </c>
      <c r="G109" s="120">
        <v>0.17109420658999999</v>
      </c>
      <c r="H109" s="120">
        <v>0.17109420658999999</v>
      </c>
      <c r="I109" s="218"/>
      <c r="J109" s="218"/>
      <c r="K109" s="218"/>
    </row>
    <row r="110" spans="1:11" ht="12.75" outlineLevel="3" x14ac:dyDescent="0.2">
      <c r="A110" s="142" t="s">
        <v>200</v>
      </c>
      <c r="B110" s="120">
        <v>2.8561734669999998E-2</v>
      </c>
      <c r="C110" s="120">
        <v>2.8504164120000001E-2</v>
      </c>
      <c r="D110" s="120">
        <v>2.8848475620000001E-2</v>
      </c>
      <c r="E110" s="120">
        <v>2.2275764810000001E-2</v>
      </c>
      <c r="F110" s="120">
        <v>2.3197952649999999E-2</v>
      </c>
      <c r="G110" s="120">
        <v>2.3232396320000001E-2</v>
      </c>
      <c r="H110" s="120">
        <v>2.278257434E-2</v>
      </c>
      <c r="I110" s="218"/>
      <c r="J110" s="218"/>
      <c r="K110" s="218"/>
    </row>
    <row r="111" spans="1:11" ht="12.75" outlineLevel="3" x14ac:dyDescent="0.2">
      <c r="A111" s="142" t="s">
        <v>302</v>
      </c>
      <c r="B111" s="120">
        <v>1.05</v>
      </c>
      <c r="C111" s="120">
        <v>0.97499999999999998</v>
      </c>
      <c r="D111" s="120">
        <v>0.97499999999999998</v>
      </c>
      <c r="E111" s="120">
        <v>0.97499999999999998</v>
      </c>
      <c r="F111" s="120">
        <v>0.97499999999999998</v>
      </c>
      <c r="G111" s="120">
        <v>0.97499999999999998</v>
      </c>
      <c r="H111" s="120">
        <v>0.97499999999999998</v>
      </c>
      <c r="I111" s="218"/>
      <c r="J111" s="218"/>
      <c r="K111" s="218"/>
    </row>
    <row r="112" spans="1:11" ht="12.75" outlineLevel="2" x14ac:dyDescent="0.2">
      <c r="A112" s="250" t="s">
        <v>331</v>
      </c>
      <c r="B112" s="196">
        <f t="shared" ref="B112:G112" si="19">SUM(B$113:B$113)</f>
        <v>0</v>
      </c>
      <c r="C112" s="196">
        <f t="shared" si="19"/>
        <v>0</v>
      </c>
      <c r="D112" s="196">
        <f t="shared" si="19"/>
        <v>0</v>
      </c>
      <c r="E112" s="196">
        <f t="shared" si="19"/>
        <v>0</v>
      </c>
      <c r="F112" s="196">
        <f t="shared" si="19"/>
        <v>0</v>
      </c>
      <c r="G112" s="196">
        <f t="shared" si="19"/>
        <v>0</v>
      </c>
      <c r="H112" s="196">
        <v>0.7</v>
      </c>
      <c r="I112" s="218"/>
      <c r="J112" s="218"/>
      <c r="K112" s="218"/>
    </row>
    <row r="113" spans="1:11" ht="12.75" outlineLevel="3" x14ac:dyDescent="0.2">
      <c r="A113" s="142" t="s">
        <v>368</v>
      </c>
      <c r="B113" s="120">
        <v>0</v>
      </c>
      <c r="C113" s="120">
        <v>0</v>
      </c>
      <c r="D113" s="120">
        <v>0</v>
      </c>
      <c r="E113" s="120">
        <v>0</v>
      </c>
      <c r="F113" s="120">
        <v>0</v>
      </c>
      <c r="G113" s="120">
        <v>0</v>
      </c>
      <c r="H113" s="120">
        <v>0.7</v>
      </c>
      <c r="I113" s="218"/>
      <c r="J113" s="218"/>
      <c r="K113" s="218"/>
    </row>
    <row r="114" spans="1:11" ht="12.75" outlineLevel="2" x14ac:dyDescent="0.2">
      <c r="A114" s="250" t="s">
        <v>303</v>
      </c>
      <c r="B114" s="196">
        <f t="shared" ref="B114:G114" si="20">SUM(B$115:B$115)</f>
        <v>0.11730037153</v>
      </c>
      <c r="C114" s="196">
        <f t="shared" si="20"/>
        <v>0.11734380431999999</v>
      </c>
      <c r="D114" s="196">
        <f t="shared" si="20"/>
        <v>0.11721916604</v>
      </c>
      <c r="E114" s="196">
        <f t="shared" si="20"/>
        <v>0.11542220261</v>
      </c>
      <c r="F114" s="196">
        <f t="shared" si="20"/>
        <v>0.11695169643</v>
      </c>
      <c r="G114" s="196">
        <f t="shared" si="20"/>
        <v>0.11765861026</v>
      </c>
      <c r="H114" s="196">
        <v>0.11617280176</v>
      </c>
      <c r="I114" s="218"/>
      <c r="J114" s="218"/>
      <c r="K114" s="218"/>
    </row>
    <row r="115" spans="1:11" ht="12.75" outlineLevel="3" x14ac:dyDescent="0.2">
      <c r="A115" s="142" t="s">
        <v>259</v>
      </c>
      <c r="B115" s="120">
        <v>0.11730037153</v>
      </c>
      <c r="C115" s="120">
        <v>0.11734380431999999</v>
      </c>
      <c r="D115" s="120">
        <v>0.11721916604</v>
      </c>
      <c r="E115" s="120">
        <v>0.11542220261</v>
      </c>
      <c r="F115" s="120">
        <v>0.11695169643</v>
      </c>
      <c r="G115" s="120">
        <v>0.11765861026</v>
      </c>
      <c r="H115" s="120">
        <v>0.11617280176</v>
      </c>
      <c r="I115" s="218"/>
      <c r="J115" s="218"/>
      <c r="K115" s="218"/>
    </row>
    <row r="116" spans="1:11" x14ac:dyDescent="0.2">
      <c r="B116" s="185"/>
      <c r="C116" s="185"/>
      <c r="D116" s="185"/>
      <c r="E116" s="185"/>
      <c r="F116" s="185"/>
      <c r="G116" s="185"/>
      <c r="H116" s="185"/>
      <c r="I116" s="218"/>
      <c r="J116" s="218"/>
      <c r="K116" s="218"/>
    </row>
    <row r="117" spans="1:11" x14ac:dyDescent="0.2">
      <c r="B117" s="185"/>
      <c r="C117" s="185"/>
      <c r="D117" s="185"/>
      <c r="E117" s="185"/>
      <c r="F117" s="185"/>
      <c r="G117" s="185"/>
      <c r="H117" s="185"/>
      <c r="I117" s="218"/>
      <c r="J117" s="218"/>
      <c r="K117" s="218"/>
    </row>
    <row r="118" spans="1:11" x14ac:dyDescent="0.2">
      <c r="B118" s="185"/>
      <c r="C118" s="185"/>
      <c r="D118" s="185"/>
      <c r="E118" s="185"/>
      <c r="F118" s="185"/>
      <c r="G118" s="185"/>
      <c r="H118" s="185"/>
      <c r="I118" s="218"/>
      <c r="J118" s="218"/>
      <c r="K118" s="218"/>
    </row>
    <row r="119" spans="1:11" x14ac:dyDescent="0.2">
      <c r="B119" s="185"/>
      <c r="C119" s="185"/>
      <c r="D119" s="185"/>
      <c r="E119" s="185"/>
      <c r="F119" s="185"/>
      <c r="G119" s="185"/>
      <c r="H119" s="185"/>
      <c r="I119" s="218"/>
      <c r="J119" s="218"/>
      <c r="K119" s="218"/>
    </row>
    <row r="120" spans="1:11" x14ac:dyDescent="0.2">
      <c r="B120" s="185"/>
      <c r="C120" s="185"/>
      <c r="D120" s="185"/>
      <c r="E120" s="185"/>
      <c r="F120" s="185"/>
      <c r="G120" s="185"/>
      <c r="H120" s="185"/>
      <c r="I120" s="218"/>
      <c r="J120" s="218"/>
      <c r="K120" s="218"/>
    </row>
    <row r="121" spans="1:11" x14ac:dyDescent="0.2">
      <c r="B121" s="185"/>
      <c r="C121" s="185"/>
      <c r="D121" s="185"/>
      <c r="E121" s="185"/>
      <c r="F121" s="185"/>
      <c r="G121" s="185"/>
      <c r="H121" s="185"/>
      <c r="I121" s="218"/>
      <c r="J121" s="218"/>
      <c r="K121" s="218"/>
    </row>
    <row r="122" spans="1:11" x14ac:dyDescent="0.2">
      <c r="B122" s="185"/>
      <c r="C122" s="185"/>
      <c r="D122" s="185"/>
      <c r="E122" s="185"/>
      <c r="F122" s="185"/>
      <c r="G122" s="185"/>
      <c r="H122" s="185"/>
      <c r="I122" s="218"/>
      <c r="J122" s="218"/>
      <c r="K122" s="218"/>
    </row>
    <row r="123" spans="1:11" x14ac:dyDescent="0.2">
      <c r="B123" s="185"/>
      <c r="C123" s="185"/>
      <c r="D123" s="185"/>
      <c r="E123" s="185"/>
      <c r="F123" s="185"/>
      <c r="G123" s="185"/>
      <c r="H123" s="185"/>
      <c r="I123" s="218"/>
      <c r="J123" s="218"/>
      <c r="K123" s="218"/>
    </row>
    <row r="124" spans="1:11" x14ac:dyDescent="0.2">
      <c r="B124" s="185"/>
      <c r="C124" s="185"/>
      <c r="D124" s="185"/>
      <c r="E124" s="185"/>
      <c r="F124" s="185"/>
      <c r="G124" s="185"/>
      <c r="H124" s="185"/>
      <c r="I124" s="218"/>
      <c r="J124" s="218"/>
      <c r="K124" s="218"/>
    </row>
    <row r="125" spans="1:11" x14ac:dyDescent="0.2">
      <c r="B125" s="185"/>
      <c r="C125" s="185"/>
      <c r="D125" s="185"/>
      <c r="E125" s="185"/>
      <c r="F125" s="185"/>
      <c r="G125" s="185"/>
      <c r="H125" s="185"/>
      <c r="I125" s="218"/>
      <c r="J125" s="218"/>
      <c r="K125" s="218"/>
    </row>
    <row r="126" spans="1:11" x14ac:dyDescent="0.2">
      <c r="B126" s="185"/>
      <c r="C126" s="185"/>
      <c r="D126" s="185"/>
      <c r="E126" s="185"/>
      <c r="F126" s="185"/>
      <c r="G126" s="185"/>
      <c r="H126" s="185"/>
      <c r="I126" s="218"/>
      <c r="J126" s="218"/>
      <c r="K126" s="218"/>
    </row>
    <row r="127" spans="1:11" x14ac:dyDescent="0.2">
      <c r="B127" s="185"/>
      <c r="C127" s="185"/>
      <c r="D127" s="185"/>
      <c r="E127" s="185"/>
      <c r="F127" s="185"/>
      <c r="G127" s="185"/>
      <c r="H127" s="185"/>
      <c r="I127" s="218"/>
      <c r="J127" s="218"/>
      <c r="K127" s="218"/>
    </row>
    <row r="128" spans="1:11" x14ac:dyDescent="0.2">
      <c r="B128" s="185"/>
      <c r="C128" s="185"/>
      <c r="D128" s="185"/>
      <c r="E128" s="185"/>
      <c r="F128" s="185"/>
      <c r="G128" s="185"/>
      <c r="H128" s="185"/>
      <c r="I128" s="218"/>
      <c r="J128" s="218"/>
      <c r="K128" s="218"/>
    </row>
    <row r="129" spans="2:11" x14ac:dyDescent="0.2">
      <c r="B129" s="185"/>
      <c r="C129" s="185"/>
      <c r="D129" s="185"/>
      <c r="E129" s="185"/>
      <c r="F129" s="185"/>
      <c r="G129" s="185"/>
      <c r="H129" s="185"/>
      <c r="I129" s="218"/>
      <c r="J129" s="218"/>
      <c r="K129" s="218"/>
    </row>
    <row r="130" spans="2:11" x14ac:dyDescent="0.2">
      <c r="B130" s="185"/>
      <c r="C130" s="185"/>
      <c r="D130" s="185"/>
      <c r="E130" s="185"/>
      <c r="F130" s="185"/>
      <c r="G130" s="185"/>
      <c r="H130" s="185"/>
      <c r="I130" s="218"/>
      <c r="J130" s="218"/>
      <c r="K130" s="218"/>
    </row>
    <row r="131" spans="2:11" x14ac:dyDescent="0.2">
      <c r="B131" s="185"/>
      <c r="C131" s="185"/>
      <c r="D131" s="185"/>
      <c r="E131" s="185"/>
      <c r="F131" s="185"/>
      <c r="G131" s="185"/>
      <c r="H131" s="185"/>
      <c r="I131" s="218"/>
      <c r="J131" s="218"/>
      <c r="K131" s="218"/>
    </row>
    <row r="132" spans="2:11" x14ac:dyDescent="0.2">
      <c r="B132" s="185"/>
      <c r="C132" s="185"/>
      <c r="D132" s="185"/>
      <c r="E132" s="185"/>
      <c r="F132" s="185"/>
      <c r="G132" s="185"/>
      <c r="H132" s="185"/>
      <c r="I132" s="218"/>
      <c r="J132" s="218"/>
      <c r="K132" s="218"/>
    </row>
    <row r="133" spans="2:11" x14ac:dyDescent="0.2">
      <c r="B133" s="185"/>
      <c r="C133" s="185"/>
      <c r="D133" s="185"/>
      <c r="E133" s="185"/>
      <c r="F133" s="185"/>
      <c r="G133" s="185"/>
      <c r="H133" s="185"/>
      <c r="I133" s="218"/>
      <c r="J133" s="218"/>
      <c r="K133" s="218"/>
    </row>
    <row r="134" spans="2:11" x14ac:dyDescent="0.2">
      <c r="B134" s="185"/>
      <c r="C134" s="185"/>
      <c r="D134" s="185"/>
      <c r="E134" s="185"/>
      <c r="F134" s="185"/>
      <c r="G134" s="185"/>
      <c r="H134" s="185"/>
      <c r="I134" s="218"/>
      <c r="J134" s="218"/>
      <c r="K134" s="218"/>
    </row>
    <row r="135" spans="2:11" x14ac:dyDescent="0.2">
      <c r="B135" s="185"/>
      <c r="C135" s="185"/>
      <c r="D135" s="185"/>
      <c r="E135" s="185"/>
      <c r="F135" s="185"/>
      <c r="G135" s="185"/>
      <c r="H135" s="185"/>
      <c r="I135" s="218"/>
      <c r="J135" s="218"/>
      <c r="K135" s="218"/>
    </row>
    <row r="136" spans="2:11" x14ac:dyDescent="0.2">
      <c r="B136" s="185"/>
      <c r="C136" s="185"/>
      <c r="D136" s="185"/>
      <c r="E136" s="185"/>
      <c r="F136" s="185"/>
      <c r="G136" s="185"/>
      <c r="H136" s="185"/>
      <c r="I136" s="218"/>
      <c r="J136" s="218"/>
      <c r="K136" s="218"/>
    </row>
    <row r="137" spans="2:11" x14ac:dyDescent="0.2">
      <c r="B137" s="185"/>
      <c r="C137" s="185"/>
      <c r="D137" s="185"/>
      <c r="E137" s="185"/>
      <c r="F137" s="185"/>
      <c r="G137" s="185"/>
      <c r="H137" s="185"/>
      <c r="I137" s="218"/>
      <c r="J137" s="218"/>
      <c r="K137" s="218"/>
    </row>
    <row r="138" spans="2:11" x14ac:dyDescent="0.2">
      <c r="B138" s="185"/>
      <c r="C138" s="185"/>
      <c r="D138" s="185"/>
      <c r="E138" s="185"/>
      <c r="F138" s="185"/>
      <c r="G138" s="185"/>
      <c r="H138" s="185"/>
      <c r="I138" s="218"/>
      <c r="J138" s="218"/>
      <c r="K138" s="218"/>
    </row>
    <row r="139" spans="2:11" x14ac:dyDescent="0.2">
      <c r="B139" s="185"/>
      <c r="C139" s="185"/>
      <c r="D139" s="185"/>
      <c r="E139" s="185"/>
      <c r="F139" s="185"/>
      <c r="G139" s="185"/>
      <c r="H139" s="185"/>
      <c r="I139" s="218"/>
      <c r="J139" s="218"/>
      <c r="K139" s="218"/>
    </row>
    <row r="140" spans="2:11" x14ac:dyDescent="0.2">
      <c r="B140" s="185"/>
      <c r="C140" s="185"/>
      <c r="D140" s="185"/>
      <c r="E140" s="185"/>
      <c r="F140" s="185"/>
      <c r="G140" s="185"/>
      <c r="H140" s="185"/>
      <c r="I140" s="218"/>
      <c r="J140" s="218"/>
      <c r="K140" s="218"/>
    </row>
    <row r="141" spans="2:11" x14ac:dyDescent="0.2">
      <c r="B141" s="185"/>
      <c r="C141" s="185"/>
      <c r="D141" s="185"/>
      <c r="E141" s="185"/>
      <c r="F141" s="185"/>
      <c r="G141" s="185"/>
      <c r="H141" s="185"/>
      <c r="I141" s="218"/>
      <c r="J141" s="218"/>
      <c r="K141" s="218"/>
    </row>
    <row r="142" spans="2:11" x14ac:dyDescent="0.2">
      <c r="B142" s="185"/>
      <c r="C142" s="185"/>
      <c r="D142" s="185"/>
      <c r="E142" s="185"/>
      <c r="F142" s="185"/>
      <c r="G142" s="185"/>
      <c r="H142" s="185"/>
      <c r="I142" s="218"/>
      <c r="J142" s="218"/>
      <c r="K142" s="218"/>
    </row>
    <row r="143" spans="2:11" x14ac:dyDescent="0.2">
      <c r="B143" s="185"/>
      <c r="C143" s="185"/>
      <c r="D143" s="185"/>
      <c r="E143" s="185"/>
      <c r="F143" s="185"/>
      <c r="G143" s="185"/>
      <c r="H143" s="185"/>
      <c r="I143" s="218"/>
      <c r="J143" s="218"/>
      <c r="K143" s="218"/>
    </row>
    <row r="144" spans="2:11" x14ac:dyDescent="0.2">
      <c r="B144" s="185"/>
      <c r="C144" s="185"/>
      <c r="D144" s="185"/>
      <c r="E144" s="185"/>
      <c r="F144" s="185"/>
      <c r="G144" s="185"/>
      <c r="H144" s="185"/>
      <c r="I144" s="218"/>
      <c r="J144" s="218"/>
      <c r="K144" s="218"/>
    </row>
    <row r="145" spans="2:11" x14ac:dyDescent="0.2">
      <c r="B145" s="185"/>
      <c r="C145" s="185"/>
      <c r="D145" s="185"/>
      <c r="E145" s="185"/>
      <c r="F145" s="185"/>
      <c r="G145" s="185"/>
      <c r="H145" s="185"/>
      <c r="I145" s="218"/>
      <c r="J145" s="218"/>
      <c r="K145" s="218"/>
    </row>
    <row r="146" spans="2:11" x14ac:dyDescent="0.2">
      <c r="B146" s="185"/>
      <c r="C146" s="185"/>
      <c r="D146" s="185"/>
      <c r="E146" s="185"/>
      <c r="F146" s="185"/>
      <c r="G146" s="185"/>
      <c r="H146" s="185"/>
      <c r="I146" s="218"/>
      <c r="J146" s="218"/>
      <c r="K146" s="218"/>
    </row>
    <row r="147" spans="2:11" x14ac:dyDescent="0.2">
      <c r="B147" s="185"/>
      <c r="C147" s="185"/>
      <c r="D147" s="185"/>
      <c r="E147" s="185"/>
      <c r="F147" s="185"/>
      <c r="G147" s="185"/>
      <c r="H147" s="185"/>
      <c r="I147" s="218"/>
      <c r="J147" s="218"/>
      <c r="K147" s="218"/>
    </row>
    <row r="148" spans="2:11" x14ac:dyDescent="0.2">
      <c r="B148" s="185"/>
      <c r="C148" s="185"/>
      <c r="D148" s="185"/>
      <c r="E148" s="185"/>
      <c r="F148" s="185"/>
      <c r="G148" s="185"/>
      <c r="H148" s="185"/>
      <c r="I148" s="218"/>
      <c r="J148" s="218"/>
      <c r="K148" s="218"/>
    </row>
    <row r="149" spans="2:11" x14ac:dyDescent="0.2">
      <c r="B149" s="185"/>
      <c r="C149" s="185"/>
      <c r="D149" s="185"/>
      <c r="E149" s="185"/>
      <c r="F149" s="185"/>
      <c r="G149" s="185"/>
      <c r="H149" s="185"/>
      <c r="I149" s="218"/>
      <c r="J149" s="218"/>
      <c r="K149" s="218"/>
    </row>
    <row r="150" spans="2:11" x14ac:dyDescent="0.2">
      <c r="B150" s="185"/>
      <c r="C150" s="185"/>
      <c r="D150" s="185"/>
      <c r="E150" s="185"/>
      <c r="F150" s="185"/>
      <c r="G150" s="185"/>
      <c r="H150" s="185"/>
      <c r="I150" s="218"/>
      <c r="J150" s="218"/>
      <c r="K150" s="218"/>
    </row>
    <row r="151" spans="2:11" x14ac:dyDescent="0.2">
      <c r="B151" s="185"/>
      <c r="C151" s="185"/>
      <c r="D151" s="185"/>
      <c r="E151" s="185"/>
      <c r="F151" s="185"/>
      <c r="G151" s="185"/>
      <c r="H151" s="185"/>
      <c r="I151" s="218"/>
      <c r="J151" s="218"/>
      <c r="K151" s="218"/>
    </row>
    <row r="152" spans="2:11" x14ac:dyDescent="0.2">
      <c r="B152" s="185"/>
      <c r="C152" s="185"/>
      <c r="D152" s="185"/>
      <c r="E152" s="185"/>
      <c r="F152" s="185"/>
      <c r="G152" s="185"/>
      <c r="H152" s="185"/>
      <c r="I152" s="218"/>
      <c r="J152" s="218"/>
      <c r="K152" s="218"/>
    </row>
    <row r="153" spans="2:11" x14ac:dyDescent="0.2">
      <c r="B153" s="185"/>
      <c r="C153" s="185"/>
      <c r="D153" s="185"/>
      <c r="E153" s="185"/>
      <c r="F153" s="185"/>
      <c r="G153" s="185"/>
      <c r="H153" s="185"/>
      <c r="I153" s="218"/>
      <c r="J153" s="218"/>
      <c r="K153" s="218"/>
    </row>
    <row r="154" spans="2:11" x14ac:dyDescent="0.2">
      <c r="B154" s="185"/>
      <c r="C154" s="185"/>
      <c r="D154" s="185"/>
      <c r="E154" s="185"/>
      <c r="F154" s="185"/>
      <c r="G154" s="185"/>
      <c r="H154" s="185"/>
      <c r="I154" s="218"/>
      <c r="J154" s="218"/>
      <c r="K154" s="218"/>
    </row>
    <row r="155" spans="2:11" x14ac:dyDescent="0.2">
      <c r="B155" s="185"/>
      <c r="C155" s="185"/>
      <c r="D155" s="185"/>
      <c r="E155" s="185"/>
      <c r="F155" s="185"/>
      <c r="G155" s="185"/>
      <c r="H155" s="185"/>
      <c r="I155" s="218"/>
      <c r="J155" s="218"/>
      <c r="K155" s="218"/>
    </row>
    <row r="156" spans="2:11" x14ac:dyDescent="0.2">
      <c r="B156" s="185"/>
      <c r="C156" s="185"/>
      <c r="D156" s="185"/>
      <c r="E156" s="185"/>
      <c r="F156" s="185"/>
      <c r="G156" s="185"/>
      <c r="H156" s="185"/>
      <c r="I156" s="218"/>
      <c r="J156" s="218"/>
      <c r="K156" s="218"/>
    </row>
    <row r="157" spans="2:11" x14ac:dyDescent="0.2">
      <c r="B157" s="185"/>
      <c r="C157" s="185"/>
      <c r="D157" s="185"/>
      <c r="E157" s="185"/>
      <c r="F157" s="185"/>
      <c r="G157" s="185"/>
      <c r="H157" s="185"/>
      <c r="I157" s="218"/>
      <c r="J157" s="218"/>
      <c r="K157" s="218"/>
    </row>
    <row r="158" spans="2:11" x14ac:dyDescent="0.2">
      <c r="B158" s="185"/>
      <c r="C158" s="185"/>
      <c r="D158" s="185"/>
      <c r="E158" s="185"/>
      <c r="F158" s="185"/>
      <c r="G158" s="185"/>
      <c r="H158" s="185"/>
      <c r="I158" s="218"/>
      <c r="J158" s="218"/>
      <c r="K158" s="218"/>
    </row>
    <row r="159" spans="2:11" x14ac:dyDescent="0.2">
      <c r="B159" s="185"/>
      <c r="C159" s="185"/>
      <c r="D159" s="185"/>
      <c r="E159" s="185"/>
      <c r="F159" s="185"/>
      <c r="G159" s="185"/>
      <c r="H159" s="185"/>
      <c r="I159" s="218"/>
      <c r="J159" s="218"/>
      <c r="K159" s="218"/>
    </row>
    <row r="160" spans="2:11" x14ac:dyDescent="0.2">
      <c r="B160" s="185"/>
      <c r="C160" s="185"/>
      <c r="D160" s="185"/>
      <c r="E160" s="185"/>
      <c r="F160" s="185"/>
      <c r="G160" s="185"/>
      <c r="H160" s="185"/>
      <c r="I160" s="218"/>
      <c r="J160" s="218"/>
      <c r="K160" s="218"/>
    </row>
    <row r="161" spans="2:11" x14ac:dyDescent="0.2">
      <c r="B161" s="185"/>
      <c r="C161" s="185"/>
      <c r="D161" s="185"/>
      <c r="E161" s="185"/>
      <c r="F161" s="185"/>
      <c r="G161" s="185"/>
      <c r="H161" s="185"/>
      <c r="I161" s="218"/>
      <c r="J161" s="218"/>
      <c r="K161" s="218"/>
    </row>
    <row r="162" spans="2:11" x14ac:dyDescent="0.2">
      <c r="B162" s="185"/>
      <c r="C162" s="185"/>
      <c r="D162" s="185"/>
      <c r="E162" s="185"/>
      <c r="F162" s="185"/>
      <c r="G162" s="185"/>
      <c r="H162" s="185"/>
      <c r="I162" s="218"/>
      <c r="J162" s="218"/>
      <c r="K162" s="218"/>
    </row>
    <row r="163" spans="2:11" x14ac:dyDescent="0.2">
      <c r="B163" s="185"/>
      <c r="C163" s="185"/>
      <c r="D163" s="185"/>
      <c r="E163" s="185"/>
      <c r="F163" s="185"/>
      <c r="G163" s="185"/>
      <c r="H163" s="185"/>
      <c r="I163" s="218"/>
      <c r="J163" s="218"/>
      <c r="K163" s="218"/>
    </row>
    <row r="164" spans="2:11" x14ac:dyDescent="0.2">
      <c r="B164" s="185"/>
      <c r="C164" s="185"/>
      <c r="D164" s="185"/>
      <c r="E164" s="185"/>
      <c r="F164" s="185"/>
      <c r="G164" s="185"/>
      <c r="H164" s="185"/>
      <c r="I164" s="218"/>
      <c r="J164" s="218"/>
      <c r="K164" s="218"/>
    </row>
    <row r="165" spans="2:11" x14ac:dyDescent="0.2">
      <c r="B165" s="185"/>
      <c r="C165" s="185"/>
      <c r="D165" s="185"/>
      <c r="E165" s="185"/>
      <c r="F165" s="185"/>
      <c r="G165" s="185"/>
      <c r="H165" s="185"/>
      <c r="I165" s="218"/>
      <c r="J165" s="218"/>
      <c r="K165" s="218"/>
    </row>
    <row r="166" spans="2:11" x14ac:dyDescent="0.2">
      <c r="B166" s="185"/>
      <c r="C166" s="185"/>
      <c r="D166" s="185"/>
      <c r="E166" s="185"/>
      <c r="F166" s="185"/>
      <c r="G166" s="185"/>
      <c r="H166" s="185"/>
      <c r="I166" s="218"/>
      <c r="J166" s="218"/>
      <c r="K166" s="218"/>
    </row>
    <row r="167" spans="2:11" x14ac:dyDescent="0.2">
      <c r="B167" s="185"/>
      <c r="C167" s="185"/>
      <c r="D167" s="185"/>
      <c r="E167" s="185"/>
      <c r="F167" s="185"/>
      <c r="G167" s="185"/>
      <c r="H167" s="185"/>
      <c r="I167" s="218"/>
      <c r="J167" s="218"/>
      <c r="K167" s="218"/>
    </row>
    <row r="168" spans="2:11" x14ac:dyDescent="0.2">
      <c r="B168" s="185"/>
      <c r="C168" s="185"/>
      <c r="D168" s="185"/>
      <c r="E168" s="185"/>
      <c r="F168" s="185"/>
      <c r="G168" s="185"/>
      <c r="H168" s="185"/>
      <c r="I168" s="218"/>
      <c r="J168" s="218"/>
      <c r="K168" s="218"/>
    </row>
    <row r="169" spans="2:11" x14ac:dyDescent="0.2">
      <c r="B169" s="185"/>
      <c r="C169" s="185"/>
      <c r="D169" s="185"/>
      <c r="E169" s="185"/>
      <c r="F169" s="185"/>
      <c r="G169" s="185"/>
      <c r="H169" s="185"/>
      <c r="I169" s="218"/>
      <c r="J169" s="218"/>
      <c r="K169" s="218"/>
    </row>
    <row r="170" spans="2:11" x14ac:dyDescent="0.2">
      <c r="B170" s="185"/>
      <c r="C170" s="185"/>
      <c r="D170" s="185"/>
      <c r="E170" s="185"/>
      <c r="F170" s="185"/>
      <c r="G170" s="185"/>
      <c r="H170" s="185"/>
      <c r="I170" s="218"/>
      <c r="J170" s="218"/>
      <c r="K170" s="218"/>
    </row>
    <row r="171" spans="2:11" x14ac:dyDescent="0.2">
      <c r="B171" s="185"/>
      <c r="C171" s="185"/>
      <c r="D171" s="185"/>
      <c r="E171" s="185"/>
      <c r="F171" s="185"/>
      <c r="G171" s="185"/>
      <c r="H171" s="185"/>
      <c r="I171" s="218"/>
      <c r="J171" s="218"/>
      <c r="K171" s="218"/>
    </row>
    <row r="172" spans="2:11" x14ac:dyDescent="0.2">
      <c r="B172" s="185"/>
      <c r="C172" s="185"/>
      <c r="D172" s="185"/>
      <c r="E172" s="185"/>
      <c r="F172" s="185"/>
      <c r="G172" s="185"/>
      <c r="H172" s="185"/>
      <c r="I172" s="218"/>
      <c r="J172" s="218"/>
      <c r="K172" s="218"/>
    </row>
    <row r="173" spans="2:11" x14ac:dyDescent="0.2">
      <c r="B173" s="185"/>
      <c r="C173" s="185"/>
      <c r="D173" s="185"/>
      <c r="E173" s="185"/>
      <c r="F173" s="185"/>
      <c r="G173" s="185"/>
      <c r="H173" s="185"/>
      <c r="I173" s="218"/>
      <c r="J173" s="218"/>
      <c r="K173" s="218"/>
    </row>
    <row r="174" spans="2:11" x14ac:dyDescent="0.2">
      <c r="B174" s="185"/>
      <c r="C174" s="185"/>
      <c r="D174" s="185"/>
      <c r="E174" s="185"/>
      <c r="F174" s="185"/>
      <c r="G174" s="185"/>
      <c r="H174" s="185"/>
      <c r="I174" s="218"/>
      <c r="J174" s="218"/>
      <c r="K174" s="218"/>
    </row>
    <row r="175" spans="2:11" x14ac:dyDescent="0.2">
      <c r="B175" s="185"/>
      <c r="C175" s="185"/>
      <c r="D175" s="185"/>
      <c r="E175" s="185"/>
      <c r="F175" s="185"/>
      <c r="G175" s="185"/>
      <c r="H175" s="185"/>
      <c r="I175" s="218"/>
      <c r="J175" s="218"/>
      <c r="K175" s="218"/>
    </row>
    <row r="176" spans="2:11" x14ac:dyDescent="0.2">
      <c r="B176" s="185"/>
      <c r="C176" s="185"/>
      <c r="D176" s="185"/>
      <c r="E176" s="185"/>
      <c r="F176" s="185"/>
      <c r="G176" s="185"/>
      <c r="H176" s="185"/>
      <c r="I176" s="218"/>
      <c r="J176" s="218"/>
      <c r="K176" s="218"/>
    </row>
    <row r="177" spans="2:11" x14ac:dyDescent="0.2">
      <c r="B177" s="185"/>
      <c r="C177" s="185"/>
      <c r="D177" s="185"/>
      <c r="E177" s="185"/>
      <c r="F177" s="185"/>
      <c r="G177" s="185"/>
      <c r="H177" s="185"/>
      <c r="I177" s="218"/>
      <c r="J177" s="218"/>
      <c r="K177" s="218"/>
    </row>
    <row r="178" spans="2:11" x14ac:dyDescent="0.2">
      <c r="B178" s="185"/>
      <c r="C178" s="185"/>
      <c r="D178" s="185"/>
      <c r="E178" s="185"/>
      <c r="F178" s="185"/>
      <c r="G178" s="185"/>
      <c r="H178" s="185"/>
      <c r="I178" s="218"/>
      <c r="J178" s="218"/>
      <c r="K178" s="218"/>
    </row>
    <row r="179" spans="2:11" x14ac:dyDescent="0.2">
      <c r="B179" s="185"/>
      <c r="C179" s="185"/>
      <c r="D179" s="185"/>
      <c r="E179" s="185"/>
      <c r="F179" s="185"/>
      <c r="G179" s="185"/>
      <c r="H179" s="185"/>
      <c r="I179" s="218"/>
      <c r="J179" s="218"/>
      <c r="K179" s="218"/>
    </row>
    <row r="180" spans="2:11" x14ac:dyDescent="0.2">
      <c r="B180" s="185"/>
      <c r="C180" s="185"/>
      <c r="D180" s="185"/>
      <c r="E180" s="185"/>
      <c r="F180" s="185"/>
      <c r="G180" s="185"/>
      <c r="H180" s="185"/>
      <c r="I180" s="218"/>
      <c r="J180" s="218"/>
      <c r="K180" s="218"/>
    </row>
  </sheetData>
  <mergeCells count="1">
    <mergeCell ref="A2:H2"/>
  </mergeCells>
  <printOptions horizontalCentered="1" verticalCentered="1"/>
  <pageMargins left="0" right="0" top="0" bottom="0" header="0.51181102362204722" footer="0.51181102362204722"/>
  <pageSetup paperSize="9" scale="5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K247"/>
  <sheetViews>
    <sheetView workbookViewId="0">
      <selection activeCell="B25" sqref="B25"/>
    </sheetView>
  </sheetViews>
  <sheetFormatPr defaultColWidth="9.140625" defaultRowHeight="12.75" x14ac:dyDescent="0.2"/>
  <cols>
    <col min="1" max="1" width="52.7109375" style="221" bestFit="1" customWidth="1"/>
    <col min="2" max="8" width="15.140625" style="221" customWidth="1"/>
    <col min="9" max="16384" width="9.140625" style="221"/>
  </cols>
  <sheetData>
    <row r="2" spans="1:11" ht="18.75" x14ac:dyDescent="0.2">
      <c r="A2" s="5" t="s">
        <v>100</v>
      </c>
      <c r="B2" s="5"/>
      <c r="C2" s="5"/>
      <c r="D2" s="5"/>
      <c r="E2" s="5"/>
      <c r="F2" s="5"/>
      <c r="G2" s="5"/>
      <c r="H2" s="5"/>
      <c r="I2" s="214"/>
      <c r="J2" s="214"/>
      <c r="K2" s="214"/>
    </row>
    <row r="3" spans="1:11" x14ac:dyDescent="0.2">
      <c r="A3" s="76"/>
    </row>
    <row r="4" spans="1:11" s="236" customFormat="1" x14ac:dyDescent="0.2">
      <c r="A4" s="229" t="str">
        <f>$A$2 &amp; " (" &amp;H4 &amp; ")"</f>
        <v>Державний та гарантований державою борг України за поточний рік (млрд. грн)</v>
      </c>
      <c r="H4" s="236" t="str">
        <f>VALUAH</f>
        <v>млрд. грн</v>
      </c>
    </row>
    <row r="5" spans="1:11" s="37" customFormat="1" x14ac:dyDescent="0.2">
      <c r="A5" s="220"/>
      <c r="B5" s="244">
        <v>44196</v>
      </c>
      <c r="C5" s="244">
        <v>44227</v>
      </c>
      <c r="D5" s="244">
        <v>44255</v>
      </c>
      <c r="E5" s="244">
        <v>44286</v>
      </c>
      <c r="F5" s="244">
        <v>44316</v>
      </c>
      <c r="G5" s="244">
        <v>44347</v>
      </c>
      <c r="H5" s="194">
        <v>44377</v>
      </c>
    </row>
    <row r="6" spans="1:11" s="143" customFormat="1" x14ac:dyDescent="0.2">
      <c r="A6" s="179" t="s">
        <v>142</v>
      </c>
      <c r="B6" s="10">
        <f t="shared" ref="B6:H6" si="0">SUM(B7:B8)</f>
        <v>2551.8817251684204</v>
      </c>
      <c r="C6" s="10">
        <f t="shared" si="0"/>
        <v>2558.2994947371999</v>
      </c>
      <c r="D6" s="10">
        <f t="shared" si="0"/>
        <v>2553.0192269752497</v>
      </c>
      <c r="E6" s="10">
        <f t="shared" si="0"/>
        <v>2514.3770023014204</v>
      </c>
      <c r="F6" s="10">
        <f t="shared" si="0"/>
        <v>2534.2853303584698</v>
      </c>
      <c r="G6" s="10">
        <f t="shared" si="0"/>
        <v>2516.7642185268001</v>
      </c>
      <c r="H6" s="10">
        <f t="shared" si="0"/>
        <v>2514.3595384780501</v>
      </c>
    </row>
    <row r="7" spans="1:11" s="239" customFormat="1" x14ac:dyDescent="0.2">
      <c r="A7" s="177" t="s">
        <v>46</v>
      </c>
      <c r="B7" s="48">
        <v>1032.9472373353101</v>
      </c>
      <c r="C7" s="48">
        <v>1051.72200723794</v>
      </c>
      <c r="D7" s="48">
        <v>1063.9081396721499</v>
      </c>
      <c r="E7" s="48">
        <v>1064.53370817992</v>
      </c>
      <c r="F7" s="48">
        <v>1041.8152500195999</v>
      </c>
      <c r="G7" s="48">
        <v>1034.5626592347901</v>
      </c>
      <c r="H7" s="120">
        <v>1037.6683016340501</v>
      </c>
    </row>
    <row r="8" spans="1:11" s="239" customFormat="1" x14ac:dyDescent="0.2">
      <c r="A8" s="177" t="s">
        <v>59</v>
      </c>
      <c r="B8" s="48">
        <v>1518.9344878331101</v>
      </c>
      <c r="C8" s="48">
        <v>1506.5774874992601</v>
      </c>
      <c r="D8" s="48">
        <v>1489.1110873031</v>
      </c>
      <c r="E8" s="48">
        <v>1449.8432941215001</v>
      </c>
      <c r="F8" s="48">
        <v>1492.47008033887</v>
      </c>
      <c r="G8" s="48">
        <v>1482.20155929201</v>
      </c>
      <c r="H8" s="120">
        <v>1476.6912368440001</v>
      </c>
    </row>
    <row r="9" spans="1:11" x14ac:dyDescent="0.2">
      <c r="B9" s="214"/>
      <c r="C9" s="214"/>
      <c r="D9" s="214"/>
      <c r="E9" s="214"/>
      <c r="F9" s="214"/>
      <c r="G9" s="214"/>
      <c r="H9" s="214"/>
      <c r="I9" s="214"/>
    </row>
    <row r="10" spans="1:11" x14ac:dyDescent="0.2">
      <c r="A10" s="229" t="str">
        <f>$A$2 &amp; " (" &amp;H10 &amp; ")"</f>
        <v>Державний та гарантований державою борг України за поточний рік (млрд. дол. США)</v>
      </c>
      <c r="B10" s="214"/>
      <c r="C10" s="214"/>
      <c r="D10" s="214"/>
      <c r="E10" s="214"/>
      <c r="F10" s="214"/>
      <c r="G10" s="214"/>
      <c r="H10" s="236" t="str">
        <f>VALUSD</f>
        <v>млрд. дол. США</v>
      </c>
      <c r="I10" s="214"/>
    </row>
    <row r="11" spans="1:11" s="141" customFormat="1" x14ac:dyDescent="0.2">
      <c r="A11" s="220"/>
      <c r="B11" s="244">
        <v>44196</v>
      </c>
      <c r="C11" s="244">
        <v>44227</v>
      </c>
      <c r="D11" s="244">
        <v>44255</v>
      </c>
      <c r="E11" s="244">
        <v>44286</v>
      </c>
      <c r="F11" s="244">
        <v>44316</v>
      </c>
      <c r="G11" s="244">
        <v>44347</v>
      </c>
      <c r="H11" s="194">
        <v>44377</v>
      </c>
      <c r="I11" s="37"/>
      <c r="J11" s="37"/>
      <c r="K11" s="37"/>
    </row>
    <row r="12" spans="1:11" s="17" customFormat="1" x14ac:dyDescent="0.2">
      <c r="A12" s="179" t="s">
        <v>142</v>
      </c>
      <c r="B12" s="10">
        <f t="shared" ref="B12:H12" si="1">SUM(B13:B14)</f>
        <v>90.253504033989998</v>
      </c>
      <c r="C12" s="10">
        <f t="shared" si="1"/>
        <v>90.742686801839994</v>
      </c>
      <c r="D12" s="10">
        <f t="shared" si="1"/>
        <v>91.407450276660001</v>
      </c>
      <c r="E12" s="10">
        <f t="shared" si="1"/>
        <v>90.168871024959998</v>
      </c>
      <c r="F12" s="10">
        <f t="shared" si="1"/>
        <v>91.325597490359996</v>
      </c>
      <c r="G12" s="10">
        <f t="shared" si="1"/>
        <v>91.517367693490002</v>
      </c>
      <c r="H12" s="10">
        <f t="shared" si="1"/>
        <v>92.520304032729996</v>
      </c>
      <c r="I12" s="11"/>
    </row>
    <row r="13" spans="1:11" s="87" customFormat="1" x14ac:dyDescent="0.2">
      <c r="A13" s="77" t="s">
        <v>46</v>
      </c>
      <c r="B13" s="48">
        <v>36.532691437769998</v>
      </c>
      <c r="C13" s="48">
        <v>37.30449890701</v>
      </c>
      <c r="D13" s="48">
        <v>38.091812763619998</v>
      </c>
      <c r="E13" s="48">
        <v>38.175580888250003</v>
      </c>
      <c r="F13" s="48">
        <v>37.54289189256</v>
      </c>
      <c r="G13" s="48">
        <v>37.619913136839997</v>
      </c>
      <c r="H13" s="120">
        <v>38.182839519749997</v>
      </c>
      <c r="I13" s="73"/>
    </row>
    <row r="14" spans="1:11" s="87" customFormat="1" x14ac:dyDescent="0.2">
      <c r="A14" s="77" t="s">
        <v>59</v>
      </c>
      <c r="B14" s="48">
        <v>53.72081259622</v>
      </c>
      <c r="C14" s="48">
        <v>53.438187894830001</v>
      </c>
      <c r="D14" s="48">
        <v>53.315637513040002</v>
      </c>
      <c r="E14" s="48">
        <v>51.993290136710002</v>
      </c>
      <c r="F14" s="48">
        <v>53.782705597800003</v>
      </c>
      <c r="G14" s="48">
        <v>53.897454556649997</v>
      </c>
      <c r="H14" s="120">
        <v>54.337464512979999</v>
      </c>
      <c r="I14" s="73"/>
    </row>
    <row r="15" spans="1:11" x14ac:dyDescent="0.2">
      <c r="B15" s="214"/>
      <c r="C15" s="214"/>
      <c r="D15" s="214"/>
      <c r="E15" s="214"/>
      <c r="F15" s="214"/>
      <c r="G15" s="214"/>
      <c r="H15" s="214"/>
      <c r="I15" s="214"/>
    </row>
    <row r="16" spans="1:11" s="55" customFormat="1" x14ac:dyDescent="0.2">
      <c r="B16" s="45"/>
      <c r="C16" s="45"/>
      <c r="D16" s="45"/>
      <c r="E16" s="45"/>
      <c r="F16" s="45"/>
      <c r="G16" s="45"/>
      <c r="H16" s="67" t="s">
        <v>38</v>
      </c>
      <c r="I16" s="45"/>
    </row>
    <row r="17" spans="1:11" s="141" customFormat="1" x14ac:dyDescent="0.2">
      <c r="A17" s="251"/>
      <c r="B17" s="244">
        <v>44196</v>
      </c>
      <c r="C17" s="244">
        <v>44227</v>
      </c>
      <c r="D17" s="244">
        <v>44255</v>
      </c>
      <c r="E17" s="244">
        <v>44286</v>
      </c>
      <c r="F17" s="244">
        <v>44316</v>
      </c>
      <c r="G17" s="244">
        <v>44347</v>
      </c>
      <c r="H17" s="244">
        <v>44377</v>
      </c>
      <c r="I17" s="37"/>
      <c r="J17" s="37"/>
      <c r="K17" s="37"/>
    </row>
    <row r="18" spans="1:11" s="17" customFormat="1" x14ac:dyDescent="0.2">
      <c r="A18" s="61" t="s">
        <v>142</v>
      </c>
      <c r="B18" s="10">
        <f t="shared" ref="B18:H18" si="2">SUM(B19:B20)</f>
        <v>1</v>
      </c>
      <c r="C18" s="10">
        <f t="shared" si="2"/>
        <v>1</v>
      </c>
      <c r="D18" s="10">
        <f t="shared" si="2"/>
        <v>1</v>
      </c>
      <c r="E18" s="10">
        <f t="shared" si="2"/>
        <v>1</v>
      </c>
      <c r="F18" s="10">
        <f t="shared" si="2"/>
        <v>1</v>
      </c>
      <c r="G18" s="10">
        <f t="shared" si="2"/>
        <v>1</v>
      </c>
      <c r="H18" s="10">
        <f t="shared" si="2"/>
        <v>1</v>
      </c>
      <c r="I18" s="11"/>
    </row>
    <row r="19" spans="1:11" s="87" customFormat="1" x14ac:dyDescent="0.2">
      <c r="A19" s="77" t="s">
        <v>46</v>
      </c>
      <c r="B19" s="146">
        <v>0.404779</v>
      </c>
      <c r="C19" s="146">
        <v>0.41110200000000002</v>
      </c>
      <c r="D19" s="146">
        <v>0.41672500000000001</v>
      </c>
      <c r="E19" s="146">
        <v>0.42337900000000001</v>
      </c>
      <c r="F19" s="146">
        <v>0.41108800000000001</v>
      </c>
      <c r="G19" s="146">
        <v>0.41106900000000002</v>
      </c>
      <c r="H19" s="205">
        <v>0.41269699999999998</v>
      </c>
      <c r="I19" s="73"/>
    </row>
    <row r="20" spans="1:11" s="87" customFormat="1" x14ac:dyDescent="0.2">
      <c r="A20" s="77" t="s">
        <v>59</v>
      </c>
      <c r="B20" s="146">
        <v>0.595221</v>
      </c>
      <c r="C20" s="146">
        <v>0.58889800000000003</v>
      </c>
      <c r="D20" s="146">
        <v>0.58327499999999999</v>
      </c>
      <c r="E20" s="146">
        <v>0.57662100000000005</v>
      </c>
      <c r="F20" s="146">
        <v>0.58891199999999999</v>
      </c>
      <c r="G20" s="146">
        <v>0.58893099999999998</v>
      </c>
      <c r="H20" s="205">
        <v>0.58730300000000002</v>
      </c>
      <c r="I20" s="73"/>
    </row>
    <row r="21" spans="1:11" x14ac:dyDescent="0.2">
      <c r="B21" s="214"/>
      <c r="C21" s="214"/>
      <c r="D21" s="214"/>
      <c r="E21" s="214"/>
      <c r="F21" s="214"/>
      <c r="G21" s="214"/>
      <c r="H21" s="214"/>
      <c r="I21" s="214"/>
    </row>
    <row r="22" spans="1:11" x14ac:dyDescent="0.2">
      <c r="B22" s="214"/>
      <c r="C22" s="214"/>
      <c r="D22" s="214"/>
      <c r="E22" s="214"/>
      <c r="F22" s="214"/>
      <c r="G22" s="214"/>
      <c r="H22" s="214"/>
      <c r="I22" s="214"/>
    </row>
    <row r="23" spans="1:11" x14ac:dyDescent="0.2">
      <c r="B23" s="214"/>
      <c r="C23" s="214"/>
      <c r="D23" s="214"/>
      <c r="E23" s="214"/>
      <c r="F23" s="214"/>
      <c r="G23" s="214"/>
      <c r="H23" s="214"/>
      <c r="I23" s="214"/>
    </row>
    <row r="24" spans="1:11" x14ac:dyDescent="0.2">
      <c r="B24" s="214"/>
      <c r="C24" s="214"/>
      <c r="D24" s="214"/>
      <c r="E24" s="214"/>
      <c r="F24" s="214"/>
      <c r="G24" s="214"/>
      <c r="H24" s="214"/>
      <c r="I24" s="214"/>
    </row>
    <row r="25" spans="1:11" s="55" customFormat="1" x14ac:dyDescent="0.2">
      <c r="B25" s="45"/>
      <c r="C25" s="45"/>
      <c r="D25" s="45"/>
      <c r="E25" s="45"/>
      <c r="F25" s="45"/>
      <c r="G25" s="45"/>
      <c r="H25" s="45"/>
      <c r="I25" s="45"/>
    </row>
    <row r="26" spans="1:11" x14ac:dyDescent="0.2">
      <c r="B26" s="214"/>
      <c r="C26" s="214"/>
      <c r="D26" s="214"/>
      <c r="E26" s="214"/>
      <c r="F26" s="214"/>
      <c r="G26" s="214"/>
      <c r="H26" s="214"/>
      <c r="I26" s="214"/>
    </row>
    <row r="27" spans="1:11" x14ac:dyDescent="0.2">
      <c r="B27" s="214"/>
      <c r="C27" s="214"/>
      <c r="D27" s="214"/>
      <c r="E27" s="214"/>
      <c r="F27" s="214"/>
      <c r="G27" s="214"/>
      <c r="H27" s="214"/>
      <c r="I27" s="214"/>
    </row>
    <row r="28" spans="1:11" x14ac:dyDescent="0.2">
      <c r="B28" s="214"/>
      <c r="C28" s="214"/>
      <c r="D28" s="214"/>
      <c r="E28" s="214"/>
      <c r="F28" s="214"/>
      <c r="G28" s="214"/>
      <c r="H28" s="214"/>
      <c r="I28" s="214"/>
    </row>
    <row r="29" spans="1:11" x14ac:dyDescent="0.2">
      <c r="B29" s="214"/>
      <c r="C29" s="214"/>
      <c r="D29" s="214"/>
      <c r="E29" s="214"/>
      <c r="F29" s="214"/>
      <c r="G29" s="214"/>
      <c r="H29" s="214"/>
      <c r="I29" s="214"/>
    </row>
    <row r="30" spans="1:11" x14ac:dyDescent="0.2">
      <c r="B30" s="214"/>
      <c r="C30" s="214"/>
      <c r="D30" s="214"/>
      <c r="E30" s="214"/>
      <c r="F30" s="214"/>
      <c r="G30" s="214"/>
      <c r="H30" s="214"/>
      <c r="I30" s="214"/>
    </row>
    <row r="31" spans="1:11" x14ac:dyDescent="0.2">
      <c r="B31" s="214"/>
      <c r="C31" s="214"/>
      <c r="D31" s="214"/>
      <c r="E31" s="214"/>
      <c r="F31" s="214"/>
      <c r="G31" s="214"/>
      <c r="H31" s="214"/>
      <c r="I31" s="214"/>
    </row>
    <row r="32" spans="1:11" x14ac:dyDescent="0.2">
      <c r="B32" s="214"/>
      <c r="C32" s="214"/>
      <c r="D32" s="214"/>
      <c r="E32" s="214"/>
      <c r="F32" s="214"/>
      <c r="G32" s="214"/>
      <c r="H32" s="214"/>
      <c r="I32" s="214"/>
    </row>
    <row r="33" spans="2:9" x14ac:dyDescent="0.2">
      <c r="B33" s="214"/>
      <c r="C33" s="214"/>
      <c r="D33" s="214"/>
      <c r="E33" s="214"/>
      <c r="F33" s="214"/>
      <c r="G33" s="214"/>
      <c r="H33" s="214"/>
      <c r="I33" s="214"/>
    </row>
    <row r="34" spans="2:9" x14ac:dyDescent="0.2">
      <c r="B34" s="214"/>
      <c r="C34" s="214"/>
      <c r="D34" s="214"/>
      <c r="E34" s="214"/>
      <c r="F34" s="214"/>
      <c r="G34" s="214"/>
      <c r="H34" s="214"/>
      <c r="I34" s="214"/>
    </row>
    <row r="35" spans="2:9" x14ac:dyDescent="0.2">
      <c r="B35" s="214"/>
      <c r="C35" s="214"/>
      <c r="D35" s="214"/>
      <c r="E35" s="214"/>
      <c r="F35" s="214"/>
      <c r="G35" s="214"/>
      <c r="H35" s="214"/>
      <c r="I35" s="214"/>
    </row>
    <row r="36" spans="2:9" x14ac:dyDescent="0.2">
      <c r="B36" s="214"/>
      <c r="C36" s="214"/>
      <c r="D36" s="214"/>
      <c r="E36" s="214"/>
      <c r="F36" s="214"/>
      <c r="G36" s="214"/>
      <c r="H36" s="214"/>
      <c r="I36" s="214"/>
    </row>
    <row r="37" spans="2:9" x14ac:dyDescent="0.2">
      <c r="B37" s="214"/>
      <c r="C37" s="214"/>
      <c r="D37" s="214"/>
      <c r="E37" s="214"/>
      <c r="F37" s="214"/>
      <c r="G37" s="214"/>
      <c r="H37" s="214"/>
      <c r="I37" s="214"/>
    </row>
    <row r="38" spans="2:9" x14ac:dyDescent="0.2">
      <c r="B38" s="214"/>
      <c r="C38" s="214"/>
      <c r="D38" s="214"/>
      <c r="E38" s="214"/>
      <c r="F38" s="214"/>
      <c r="G38" s="214"/>
      <c r="H38" s="214"/>
      <c r="I38" s="214"/>
    </row>
    <row r="39" spans="2:9" x14ac:dyDescent="0.2">
      <c r="B39" s="214"/>
      <c r="C39" s="214"/>
      <c r="D39" s="214"/>
      <c r="E39" s="214"/>
      <c r="F39" s="214"/>
      <c r="G39" s="214"/>
      <c r="H39" s="214"/>
      <c r="I39" s="214"/>
    </row>
    <row r="40" spans="2:9" x14ac:dyDescent="0.2">
      <c r="B40" s="214"/>
      <c r="C40" s="214"/>
      <c r="D40" s="214"/>
      <c r="E40" s="214"/>
      <c r="F40" s="214"/>
      <c r="G40" s="214"/>
      <c r="H40" s="214"/>
      <c r="I40" s="214"/>
    </row>
    <row r="41" spans="2:9" x14ac:dyDescent="0.2">
      <c r="B41" s="214"/>
      <c r="C41" s="214"/>
      <c r="D41" s="214"/>
      <c r="E41" s="214"/>
      <c r="F41" s="214"/>
      <c r="G41" s="214"/>
      <c r="H41" s="214"/>
      <c r="I41" s="214"/>
    </row>
    <row r="42" spans="2:9" x14ac:dyDescent="0.2">
      <c r="B42" s="214"/>
      <c r="C42" s="214"/>
      <c r="D42" s="214"/>
      <c r="E42" s="214"/>
      <c r="F42" s="214"/>
      <c r="G42" s="214"/>
      <c r="H42" s="214"/>
      <c r="I42" s="214"/>
    </row>
    <row r="43" spans="2:9" x14ac:dyDescent="0.2">
      <c r="B43" s="214"/>
      <c r="C43" s="214"/>
      <c r="D43" s="214"/>
      <c r="E43" s="214"/>
      <c r="F43" s="214"/>
      <c r="G43" s="214"/>
      <c r="H43" s="214"/>
      <c r="I43" s="214"/>
    </row>
    <row r="44" spans="2:9" x14ac:dyDescent="0.2">
      <c r="B44" s="214"/>
      <c r="C44" s="214"/>
      <c r="D44" s="214"/>
      <c r="E44" s="214"/>
      <c r="F44" s="214"/>
      <c r="G44" s="214"/>
      <c r="H44" s="214"/>
      <c r="I44" s="214"/>
    </row>
    <row r="45" spans="2:9" x14ac:dyDescent="0.2">
      <c r="B45" s="214"/>
      <c r="C45" s="214"/>
      <c r="D45" s="214"/>
      <c r="E45" s="214"/>
      <c r="F45" s="214"/>
      <c r="G45" s="214"/>
      <c r="H45" s="214"/>
      <c r="I45" s="214"/>
    </row>
    <row r="46" spans="2:9" x14ac:dyDescent="0.2">
      <c r="B46" s="214"/>
      <c r="C46" s="214"/>
      <c r="D46" s="214"/>
      <c r="E46" s="214"/>
      <c r="F46" s="214"/>
      <c r="G46" s="214"/>
      <c r="H46" s="214"/>
      <c r="I46" s="214"/>
    </row>
    <row r="47" spans="2:9" x14ac:dyDescent="0.2">
      <c r="B47" s="214"/>
      <c r="C47" s="214"/>
      <c r="D47" s="214"/>
      <c r="E47" s="214"/>
      <c r="F47" s="214"/>
      <c r="G47" s="214"/>
      <c r="H47" s="214"/>
      <c r="I47" s="214"/>
    </row>
    <row r="48" spans="2:9" x14ac:dyDescent="0.2">
      <c r="B48" s="214"/>
      <c r="C48" s="214"/>
      <c r="D48" s="214"/>
      <c r="E48" s="214"/>
      <c r="F48" s="214"/>
      <c r="G48" s="214"/>
      <c r="H48" s="214"/>
      <c r="I48" s="214"/>
    </row>
    <row r="49" spans="2:9" x14ac:dyDescent="0.2">
      <c r="B49" s="214"/>
      <c r="C49" s="214"/>
      <c r="D49" s="214"/>
      <c r="E49" s="214"/>
      <c r="F49" s="214"/>
      <c r="G49" s="214"/>
      <c r="H49" s="214"/>
      <c r="I49" s="214"/>
    </row>
    <row r="50" spans="2:9" x14ac:dyDescent="0.2">
      <c r="B50" s="214"/>
      <c r="C50" s="214"/>
      <c r="D50" s="214"/>
      <c r="E50" s="214"/>
      <c r="F50" s="214"/>
      <c r="G50" s="214"/>
      <c r="H50" s="214"/>
      <c r="I50" s="214"/>
    </row>
    <row r="51" spans="2:9" x14ac:dyDescent="0.2">
      <c r="B51" s="214"/>
      <c r="C51" s="214"/>
      <c r="D51" s="214"/>
      <c r="E51" s="214"/>
      <c r="F51" s="214"/>
      <c r="G51" s="214"/>
      <c r="H51" s="214"/>
      <c r="I51" s="214"/>
    </row>
    <row r="52" spans="2:9" x14ac:dyDescent="0.2">
      <c r="B52" s="214"/>
      <c r="C52" s="214"/>
      <c r="D52" s="214"/>
      <c r="E52" s="214"/>
      <c r="F52" s="214"/>
      <c r="G52" s="214"/>
      <c r="H52" s="214"/>
      <c r="I52" s="214"/>
    </row>
    <row r="53" spans="2:9" x14ac:dyDescent="0.2">
      <c r="B53" s="214"/>
      <c r="C53" s="214"/>
      <c r="D53" s="214"/>
      <c r="E53" s="214"/>
      <c r="F53" s="214"/>
      <c r="G53" s="214"/>
      <c r="H53" s="214"/>
      <c r="I53" s="214"/>
    </row>
    <row r="54" spans="2:9" x14ac:dyDescent="0.2">
      <c r="B54" s="214"/>
      <c r="C54" s="214"/>
      <c r="D54" s="214"/>
      <c r="E54" s="214"/>
      <c r="F54" s="214"/>
      <c r="G54" s="214"/>
      <c r="H54" s="214"/>
      <c r="I54" s="214"/>
    </row>
    <row r="55" spans="2:9" x14ac:dyDescent="0.2">
      <c r="B55" s="214"/>
      <c r="C55" s="214"/>
      <c r="D55" s="214"/>
      <c r="E55" s="214"/>
      <c r="F55" s="214"/>
      <c r="G55" s="214"/>
      <c r="H55" s="214"/>
      <c r="I55" s="214"/>
    </row>
    <row r="56" spans="2:9" x14ac:dyDescent="0.2">
      <c r="B56" s="214"/>
      <c r="C56" s="214"/>
      <c r="D56" s="214"/>
      <c r="E56" s="214"/>
      <c r="F56" s="214"/>
      <c r="G56" s="214"/>
      <c r="H56" s="214"/>
      <c r="I56" s="214"/>
    </row>
    <row r="57" spans="2:9" x14ac:dyDescent="0.2">
      <c r="B57" s="214"/>
      <c r="C57" s="214"/>
      <c r="D57" s="214"/>
      <c r="E57" s="214"/>
      <c r="F57" s="214"/>
      <c r="G57" s="214"/>
      <c r="H57" s="214"/>
      <c r="I57" s="214"/>
    </row>
    <row r="58" spans="2:9" x14ac:dyDescent="0.2">
      <c r="B58" s="214"/>
      <c r="C58" s="214"/>
      <c r="D58" s="214"/>
      <c r="E58" s="214"/>
      <c r="F58" s="214"/>
      <c r="G58" s="214"/>
      <c r="H58" s="214"/>
      <c r="I58" s="214"/>
    </row>
    <row r="59" spans="2:9" x14ac:dyDescent="0.2">
      <c r="B59" s="214"/>
      <c r="C59" s="214"/>
      <c r="D59" s="214"/>
      <c r="E59" s="214"/>
      <c r="F59" s="214"/>
      <c r="G59" s="214"/>
      <c r="H59" s="214"/>
      <c r="I59" s="214"/>
    </row>
    <row r="60" spans="2:9" x14ac:dyDescent="0.2">
      <c r="B60" s="214"/>
      <c r="C60" s="214"/>
      <c r="D60" s="214"/>
      <c r="E60" s="214"/>
      <c r="F60" s="214"/>
      <c r="G60" s="214"/>
      <c r="H60" s="214"/>
      <c r="I60" s="214"/>
    </row>
    <row r="61" spans="2:9" x14ac:dyDescent="0.2">
      <c r="B61" s="214"/>
      <c r="C61" s="214"/>
      <c r="D61" s="214"/>
      <c r="E61" s="214"/>
      <c r="F61" s="214"/>
      <c r="G61" s="214"/>
      <c r="H61" s="214"/>
      <c r="I61" s="214"/>
    </row>
    <row r="62" spans="2:9" x14ac:dyDescent="0.2">
      <c r="B62" s="214"/>
      <c r="C62" s="214"/>
      <c r="D62" s="214"/>
      <c r="E62" s="214"/>
      <c r="F62" s="214"/>
      <c r="G62" s="214"/>
      <c r="H62" s="214"/>
      <c r="I62" s="214"/>
    </row>
    <row r="63" spans="2:9" x14ac:dyDescent="0.2">
      <c r="B63" s="214"/>
      <c r="C63" s="214"/>
      <c r="D63" s="214"/>
      <c r="E63" s="214"/>
      <c r="F63" s="214"/>
      <c r="G63" s="214"/>
      <c r="H63" s="214"/>
      <c r="I63" s="214"/>
    </row>
    <row r="64" spans="2:9" x14ac:dyDescent="0.2">
      <c r="B64" s="214"/>
      <c r="C64" s="214"/>
      <c r="D64" s="214"/>
      <c r="E64" s="214"/>
      <c r="F64" s="214"/>
      <c r="G64" s="214"/>
      <c r="H64" s="214"/>
      <c r="I64" s="214"/>
    </row>
    <row r="65" spans="2:9" x14ac:dyDescent="0.2">
      <c r="B65" s="214"/>
      <c r="C65" s="214"/>
      <c r="D65" s="214"/>
      <c r="E65" s="214"/>
      <c r="F65" s="214"/>
      <c r="G65" s="214"/>
      <c r="H65" s="214"/>
      <c r="I65" s="214"/>
    </row>
    <row r="66" spans="2:9" x14ac:dyDescent="0.2">
      <c r="B66" s="214"/>
      <c r="C66" s="214"/>
      <c r="D66" s="214"/>
      <c r="E66" s="214"/>
      <c r="F66" s="214"/>
      <c r="G66" s="214"/>
      <c r="H66" s="214"/>
      <c r="I66" s="214"/>
    </row>
    <row r="67" spans="2:9" x14ac:dyDescent="0.2">
      <c r="B67" s="214"/>
      <c r="C67" s="214"/>
      <c r="D67" s="214"/>
      <c r="E67" s="214"/>
      <c r="F67" s="214"/>
      <c r="G67" s="214"/>
      <c r="H67" s="214"/>
      <c r="I67" s="214"/>
    </row>
    <row r="68" spans="2:9" x14ac:dyDescent="0.2">
      <c r="B68" s="214"/>
      <c r="C68" s="214"/>
      <c r="D68" s="214"/>
      <c r="E68" s="214"/>
      <c r="F68" s="214"/>
      <c r="G68" s="214"/>
      <c r="H68" s="214"/>
      <c r="I68" s="214"/>
    </row>
    <row r="69" spans="2:9" x14ac:dyDescent="0.2">
      <c r="B69" s="214"/>
      <c r="C69" s="214"/>
      <c r="D69" s="214"/>
      <c r="E69" s="214"/>
      <c r="F69" s="214"/>
      <c r="G69" s="214"/>
      <c r="H69" s="214"/>
      <c r="I69" s="214"/>
    </row>
    <row r="70" spans="2:9" x14ac:dyDescent="0.2">
      <c r="B70" s="214"/>
      <c r="C70" s="214"/>
      <c r="D70" s="214"/>
      <c r="E70" s="214"/>
      <c r="F70" s="214"/>
      <c r="G70" s="214"/>
      <c r="H70" s="214"/>
      <c r="I70" s="214"/>
    </row>
    <row r="71" spans="2:9" x14ac:dyDescent="0.2">
      <c r="B71" s="214"/>
      <c r="C71" s="214"/>
      <c r="D71" s="214"/>
      <c r="E71" s="214"/>
      <c r="F71" s="214"/>
      <c r="G71" s="214"/>
      <c r="H71" s="214"/>
      <c r="I71" s="214"/>
    </row>
    <row r="72" spans="2:9" x14ac:dyDescent="0.2">
      <c r="B72" s="214"/>
      <c r="C72" s="214"/>
      <c r="D72" s="214"/>
      <c r="E72" s="214"/>
      <c r="F72" s="214"/>
      <c r="G72" s="214"/>
      <c r="H72" s="214"/>
      <c r="I72" s="214"/>
    </row>
    <row r="73" spans="2:9" x14ac:dyDescent="0.2">
      <c r="B73" s="214"/>
      <c r="C73" s="214"/>
      <c r="D73" s="214"/>
      <c r="E73" s="214"/>
      <c r="F73" s="214"/>
      <c r="G73" s="214"/>
      <c r="H73" s="214"/>
      <c r="I73" s="214"/>
    </row>
    <row r="74" spans="2:9" x14ac:dyDescent="0.2">
      <c r="B74" s="214"/>
      <c r="C74" s="214"/>
      <c r="D74" s="214"/>
      <c r="E74" s="214"/>
      <c r="F74" s="214"/>
      <c r="G74" s="214"/>
      <c r="H74" s="214"/>
      <c r="I74" s="214"/>
    </row>
    <row r="75" spans="2:9" x14ac:dyDescent="0.2">
      <c r="B75" s="214"/>
      <c r="C75" s="214"/>
      <c r="D75" s="214"/>
      <c r="E75" s="214"/>
      <c r="F75" s="214"/>
      <c r="G75" s="214"/>
      <c r="H75" s="214"/>
      <c r="I75" s="214"/>
    </row>
    <row r="76" spans="2:9" x14ac:dyDescent="0.2">
      <c r="B76" s="214"/>
      <c r="C76" s="214"/>
      <c r="D76" s="214"/>
      <c r="E76" s="214"/>
      <c r="F76" s="214"/>
      <c r="G76" s="214"/>
      <c r="H76" s="214"/>
      <c r="I76" s="214"/>
    </row>
    <row r="77" spans="2:9" x14ac:dyDescent="0.2">
      <c r="B77" s="214"/>
      <c r="C77" s="214"/>
      <c r="D77" s="214"/>
      <c r="E77" s="214"/>
      <c r="F77" s="214"/>
      <c r="G77" s="214"/>
      <c r="H77" s="214"/>
      <c r="I77" s="214"/>
    </row>
    <row r="78" spans="2:9" x14ac:dyDescent="0.2">
      <c r="B78" s="214"/>
      <c r="C78" s="214"/>
      <c r="D78" s="214"/>
      <c r="E78" s="214"/>
      <c r="F78" s="214"/>
      <c r="G78" s="214"/>
      <c r="H78" s="214"/>
      <c r="I78" s="214"/>
    </row>
    <row r="79" spans="2:9" x14ac:dyDescent="0.2">
      <c r="B79" s="214"/>
      <c r="C79" s="214"/>
      <c r="D79" s="214"/>
      <c r="E79" s="214"/>
      <c r="F79" s="214"/>
      <c r="G79" s="214"/>
      <c r="H79" s="214"/>
      <c r="I79" s="214"/>
    </row>
    <row r="80" spans="2:9" x14ac:dyDescent="0.2">
      <c r="B80" s="214"/>
      <c r="C80" s="214"/>
      <c r="D80" s="214"/>
      <c r="E80" s="214"/>
      <c r="F80" s="214"/>
      <c r="G80" s="214"/>
      <c r="H80" s="214"/>
      <c r="I80" s="214"/>
    </row>
    <row r="81" spans="2:9" x14ac:dyDescent="0.2">
      <c r="B81" s="214"/>
      <c r="C81" s="214"/>
      <c r="D81" s="214"/>
      <c r="E81" s="214"/>
      <c r="F81" s="214"/>
      <c r="G81" s="214"/>
      <c r="H81" s="214"/>
      <c r="I81" s="214"/>
    </row>
    <row r="82" spans="2:9" x14ac:dyDescent="0.2">
      <c r="B82" s="214"/>
      <c r="C82" s="214"/>
      <c r="D82" s="214"/>
      <c r="E82" s="214"/>
      <c r="F82" s="214"/>
      <c r="G82" s="214"/>
      <c r="H82" s="214"/>
      <c r="I82" s="214"/>
    </row>
    <row r="83" spans="2:9" x14ac:dyDescent="0.2">
      <c r="B83" s="214"/>
      <c r="C83" s="214"/>
      <c r="D83" s="214"/>
      <c r="E83" s="214"/>
      <c r="F83" s="214"/>
      <c r="G83" s="214"/>
      <c r="H83" s="214"/>
      <c r="I83" s="214"/>
    </row>
    <row r="84" spans="2:9" x14ac:dyDescent="0.2">
      <c r="B84" s="214"/>
      <c r="C84" s="214"/>
      <c r="D84" s="214"/>
      <c r="E84" s="214"/>
      <c r="F84" s="214"/>
      <c r="G84" s="214"/>
      <c r="H84" s="214"/>
      <c r="I84" s="214"/>
    </row>
    <row r="85" spans="2:9" x14ac:dyDescent="0.2">
      <c r="B85" s="214"/>
      <c r="C85" s="214"/>
      <c r="D85" s="214"/>
      <c r="E85" s="214"/>
      <c r="F85" s="214"/>
      <c r="G85" s="214"/>
      <c r="H85" s="214"/>
      <c r="I85" s="214"/>
    </row>
    <row r="86" spans="2:9" x14ac:dyDescent="0.2">
      <c r="B86" s="214"/>
      <c r="C86" s="214"/>
      <c r="D86" s="214"/>
      <c r="E86" s="214"/>
      <c r="F86" s="214"/>
      <c r="G86" s="214"/>
      <c r="H86" s="214"/>
      <c r="I86" s="214"/>
    </row>
    <row r="87" spans="2:9" x14ac:dyDescent="0.2">
      <c r="B87" s="214"/>
      <c r="C87" s="214"/>
      <c r="D87" s="214"/>
      <c r="E87" s="214"/>
      <c r="F87" s="214"/>
      <c r="G87" s="214"/>
      <c r="H87" s="214"/>
      <c r="I87" s="214"/>
    </row>
    <row r="88" spans="2:9" x14ac:dyDescent="0.2">
      <c r="B88" s="214"/>
      <c r="C88" s="214"/>
      <c r="D88" s="214"/>
      <c r="E88" s="214"/>
      <c r="F88" s="214"/>
      <c r="G88" s="214"/>
      <c r="H88" s="214"/>
      <c r="I88" s="214"/>
    </row>
    <row r="89" spans="2:9" x14ac:dyDescent="0.2">
      <c r="B89" s="214"/>
      <c r="C89" s="214"/>
      <c r="D89" s="214"/>
      <c r="E89" s="214"/>
      <c r="F89" s="214"/>
      <c r="G89" s="214"/>
      <c r="H89" s="214"/>
      <c r="I89" s="214"/>
    </row>
    <row r="90" spans="2:9" x14ac:dyDescent="0.2">
      <c r="B90" s="214"/>
      <c r="C90" s="214"/>
      <c r="D90" s="214"/>
      <c r="E90" s="214"/>
      <c r="F90" s="214"/>
      <c r="G90" s="214"/>
      <c r="H90" s="214"/>
      <c r="I90" s="214"/>
    </row>
    <row r="91" spans="2:9" x14ac:dyDescent="0.2">
      <c r="B91" s="214"/>
      <c r="C91" s="214"/>
      <c r="D91" s="214"/>
      <c r="E91" s="214"/>
      <c r="F91" s="214"/>
      <c r="G91" s="214"/>
      <c r="H91" s="214"/>
      <c r="I91" s="214"/>
    </row>
    <row r="92" spans="2:9" x14ac:dyDescent="0.2">
      <c r="B92" s="214"/>
      <c r="C92" s="214"/>
      <c r="D92" s="214"/>
      <c r="E92" s="214"/>
      <c r="F92" s="214"/>
      <c r="G92" s="214"/>
      <c r="H92" s="214"/>
      <c r="I92" s="214"/>
    </row>
    <row r="93" spans="2:9" x14ac:dyDescent="0.2">
      <c r="B93" s="214"/>
      <c r="C93" s="214"/>
      <c r="D93" s="214"/>
      <c r="E93" s="214"/>
      <c r="F93" s="214"/>
      <c r="G93" s="214"/>
      <c r="H93" s="214"/>
      <c r="I93" s="214"/>
    </row>
    <row r="94" spans="2:9" x14ac:dyDescent="0.2">
      <c r="B94" s="214"/>
      <c r="C94" s="214"/>
      <c r="D94" s="214"/>
      <c r="E94" s="214"/>
      <c r="F94" s="214"/>
      <c r="G94" s="214"/>
      <c r="H94" s="214"/>
      <c r="I94" s="214"/>
    </row>
    <row r="95" spans="2:9" x14ac:dyDescent="0.2">
      <c r="B95" s="214"/>
      <c r="C95" s="214"/>
      <c r="D95" s="214"/>
      <c r="E95" s="214"/>
      <c r="F95" s="214"/>
      <c r="G95" s="214"/>
      <c r="H95" s="214"/>
      <c r="I95" s="214"/>
    </row>
    <row r="96" spans="2:9" x14ac:dyDescent="0.2">
      <c r="B96" s="214"/>
      <c r="C96" s="214"/>
      <c r="D96" s="214"/>
      <c r="E96" s="214"/>
      <c r="F96" s="214"/>
      <c r="G96" s="214"/>
      <c r="H96" s="214"/>
      <c r="I96" s="214"/>
    </row>
    <row r="97" spans="2:9" x14ac:dyDescent="0.2">
      <c r="B97" s="214"/>
      <c r="C97" s="214"/>
      <c r="D97" s="214"/>
      <c r="E97" s="214"/>
      <c r="F97" s="214"/>
      <c r="G97" s="214"/>
      <c r="H97" s="214"/>
      <c r="I97" s="214"/>
    </row>
    <row r="98" spans="2:9" x14ac:dyDescent="0.2">
      <c r="B98" s="214"/>
      <c r="C98" s="214"/>
      <c r="D98" s="214"/>
      <c r="E98" s="214"/>
      <c r="F98" s="214"/>
      <c r="G98" s="214"/>
      <c r="H98" s="214"/>
      <c r="I98" s="214"/>
    </row>
    <row r="99" spans="2:9" x14ac:dyDescent="0.2">
      <c r="B99" s="214"/>
      <c r="C99" s="214"/>
      <c r="D99" s="214"/>
      <c r="E99" s="214"/>
      <c r="F99" s="214"/>
      <c r="G99" s="214"/>
      <c r="H99" s="214"/>
      <c r="I99" s="214"/>
    </row>
    <row r="100" spans="2:9" x14ac:dyDescent="0.2">
      <c r="B100" s="214"/>
      <c r="C100" s="214"/>
      <c r="D100" s="214"/>
      <c r="E100" s="214"/>
      <c r="F100" s="214"/>
      <c r="G100" s="214"/>
      <c r="H100" s="214"/>
      <c r="I100" s="214"/>
    </row>
    <row r="101" spans="2:9" x14ac:dyDescent="0.2">
      <c r="B101" s="214"/>
      <c r="C101" s="214"/>
      <c r="D101" s="214"/>
      <c r="E101" s="214"/>
      <c r="F101" s="214"/>
      <c r="G101" s="214"/>
      <c r="H101" s="214"/>
      <c r="I101" s="214"/>
    </row>
    <row r="102" spans="2:9" x14ac:dyDescent="0.2">
      <c r="B102" s="214"/>
      <c r="C102" s="214"/>
      <c r="D102" s="214"/>
      <c r="E102" s="214"/>
      <c r="F102" s="214"/>
      <c r="G102" s="214"/>
      <c r="H102" s="214"/>
      <c r="I102" s="214"/>
    </row>
    <row r="103" spans="2:9" x14ac:dyDescent="0.2">
      <c r="B103" s="214"/>
      <c r="C103" s="214"/>
      <c r="D103" s="214"/>
      <c r="E103" s="214"/>
      <c r="F103" s="214"/>
      <c r="G103" s="214"/>
      <c r="H103" s="214"/>
      <c r="I103" s="214"/>
    </row>
    <row r="104" spans="2:9" x14ac:dyDescent="0.2">
      <c r="B104" s="214"/>
      <c r="C104" s="214"/>
      <c r="D104" s="214"/>
      <c r="E104" s="214"/>
      <c r="F104" s="214"/>
      <c r="G104" s="214"/>
      <c r="H104" s="214"/>
      <c r="I104" s="214"/>
    </row>
    <row r="105" spans="2:9" x14ac:dyDescent="0.2">
      <c r="B105" s="214"/>
      <c r="C105" s="214"/>
      <c r="D105" s="214"/>
      <c r="E105" s="214"/>
      <c r="F105" s="214"/>
      <c r="G105" s="214"/>
      <c r="H105" s="214"/>
      <c r="I105" s="214"/>
    </row>
    <row r="106" spans="2:9" x14ac:dyDescent="0.2">
      <c r="B106" s="214"/>
      <c r="C106" s="214"/>
      <c r="D106" s="214"/>
      <c r="E106" s="214"/>
      <c r="F106" s="214"/>
      <c r="G106" s="214"/>
      <c r="H106" s="214"/>
      <c r="I106" s="214"/>
    </row>
    <row r="107" spans="2:9" x14ac:dyDescent="0.2">
      <c r="B107" s="214"/>
      <c r="C107" s="214"/>
      <c r="D107" s="214"/>
      <c r="E107" s="214"/>
      <c r="F107" s="214"/>
      <c r="G107" s="214"/>
      <c r="H107" s="214"/>
      <c r="I107" s="214"/>
    </row>
    <row r="108" spans="2:9" x14ac:dyDescent="0.2">
      <c r="B108" s="214"/>
      <c r="C108" s="214"/>
      <c r="D108" s="214"/>
      <c r="E108" s="214"/>
      <c r="F108" s="214"/>
      <c r="G108" s="214"/>
      <c r="H108" s="214"/>
      <c r="I108" s="214"/>
    </row>
    <row r="109" spans="2:9" x14ac:dyDescent="0.2">
      <c r="B109" s="214"/>
      <c r="C109" s="214"/>
      <c r="D109" s="214"/>
      <c r="E109" s="214"/>
      <c r="F109" s="214"/>
      <c r="G109" s="214"/>
      <c r="H109" s="214"/>
      <c r="I109" s="214"/>
    </row>
    <row r="110" spans="2:9" x14ac:dyDescent="0.2">
      <c r="B110" s="214"/>
      <c r="C110" s="214"/>
      <c r="D110" s="214"/>
      <c r="E110" s="214"/>
      <c r="F110" s="214"/>
      <c r="G110" s="214"/>
      <c r="H110" s="214"/>
      <c r="I110" s="214"/>
    </row>
    <row r="111" spans="2:9" x14ac:dyDescent="0.2">
      <c r="B111" s="214"/>
      <c r="C111" s="214"/>
      <c r="D111" s="214"/>
      <c r="E111" s="214"/>
      <c r="F111" s="214"/>
      <c r="G111" s="214"/>
      <c r="H111" s="214"/>
      <c r="I111" s="214"/>
    </row>
    <row r="112" spans="2:9" x14ac:dyDescent="0.2">
      <c r="B112" s="214"/>
      <c r="C112" s="214"/>
      <c r="D112" s="214"/>
      <c r="E112" s="214"/>
      <c r="F112" s="214"/>
      <c r="G112" s="214"/>
      <c r="H112" s="214"/>
      <c r="I112" s="214"/>
    </row>
    <row r="113" spans="2:9" x14ac:dyDescent="0.2">
      <c r="B113" s="214"/>
      <c r="C113" s="214"/>
      <c r="D113" s="214"/>
      <c r="E113" s="214"/>
      <c r="F113" s="214"/>
      <c r="G113" s="214"/>
      <c r="H113" s="214"/>
      <c r="I113" s="214"/>
    </row>
    <row r="114" spans="2:9" x14ac:dyDescent="0.2">
      <c r="B114" s="214"/>
      <c r="C114" s="214"/>
      <c r="D114" s="214"/>
      <c r="E114" s="214"/>
      <c r="F114" s="214"/>
      <c r="G114" s="214"/>
      <c r="H114" s="214"/>
      <c r="I114" s="214"/>
    </row>
    <row r="115" spans="2:9" x14ac:dyDescent="0.2">
      <c r="B115" s="214"/>
      <c r="C115" s="214"/>
      <c r="D115" s="214"/>
      <c r="E115" s="214"/>
      <c r="F115" s="214"/>
      <c r="G115" s="214"/>
      <c r="H115" s="214"/>
      <c r="I115" s="214"/>
    </row>
    <row r="116" spans="2:9" x14ac:dyDescent="0.2">
      <c r="B116" s="214"/>
      <c r="C116" s="214"/>
      <c r="D116" s="214"/>
      <c r="E116" s="214"/>
      <c r="F116" s="214"/>
      <c r="G116" s="214"/>
      <c r="H116" s="214"/>
      <c r="I116" s="214"/>
    </row>
    <row r="117" spans="2:9" x14ac:dyDescent="0.2">
      <c r="B117" s="214"/>
      <c r="C117" s="214"/>
      <c r="D117" s="214"/>
      <c r="E117" s="214"/>
      <c r="F117" s="214"/>
      <c r="G117" s="214"/>
      <c r="H117" s="214"/>
      <c r="I117" s="214"/>
    </row>
    <row r="118" spans="2:9" x14ac:dyDescent="0.2">
      <c r="B118" s="214"/>
      <c r="C118" s="214"/>
      <c r="D118" s="214"/>
      <c r="E118" s="214"/>
      <c r="F118" s="214"/>
      <c r="G118" s="214"/>
      <c r="H118" s="214"/>
      <c r="I118" s="214"/>
    </row>
    <row r="119" spans="2:9" x14ac:dyDescent="0.2">
      <c r="B119" s="214"/>
      <c r="C119" s="214"/>
      <c r="D119" s="214"/>
      <c r="E119" s="214"/>
      <c r="F119" s="214"/>
      <c r="G119" s="214"/>
      <c r="H119" s="214"/>
      <c r="I119" s="214"/>
    </row>
    <row r="120" spans="2:9" x14ac:dyDescent="0.2">
      <c r="B120" s="214"/>
      <c r="C120" s="214"/>
      <c r="D120" s="214"/>
      <c r="E120" s="214"/>
      <c r="F120" s="214"/>
      <c r="G120" s="214"/>
      <c r="H120" s="214"/>
      <c r="I120" s="214"/>
    </row>
    <row r="121" spans="2:9" x14ac:dyDescent="0.2">
      <c r="B121" s="214"/>
      <c r="C121" s="214"/>
      <c r="D121" s="214"/>
      <c r="E121" s="214"/>
      <c r="F121" s="214"/>
      <c r="G121" s="214"/>
      <c r="H121" s="214"/>
      <c r="I121" s="214"/>
    </row>
    <row r="122" spans="2:9" x14ac:dyDescent="0.2">
      <c r="B122" s="214"/>
      <c r="C122" s="214"/>
      <c r="D122" s="214"/>
      <c r="E122" s="214"/>
      <c r="F122" s="214"/>
      <c r="G122" s="214"/>
      <c r="H122" s="214"/>
      <c r="I122" s="214"/>
    </row>
    <row r="123" spans="2:9" x14ac:dyDescent="0.2">
      <c r="B123" s="214"/>
      <c r="C123" s="214"/>
      <c r="D123" s="214"/>
      <c r="E123" s="214"/>
      <c r="F123" s="214"/>
      <c r="G123" s="214"/>
      <c r="H123" s="214"/>
      <c r="I123" s="214"/>
    </row>
    <row r="124" spans="2:9" x14ac:dyDescent="0.2">
      <c r="B124" s="214"/>
      <c r="C124" s="214"/>
      <c r="D124" s="214"/>
      <c r="E124" s="214"/>
      <c r="F124" s="214"/>
      <c r="G124" s="214"/>
      <c r="H124" s="214"/>
      <c r="I124" s="214"/>
    </row>
    <row r="125" spans="2:9" x14ac:dyDescent="0.2">
      <c r="B125" s="214"/>
      <c r="C125" s="214"/>
      <c r="D125" s="214"/>
      <c r="E125" s="214"/>
      <c r="F125" s="214"/>
      <c r="G125" s="214"/>
      <c r="H125" s="214"/>
      <c r="I125" s="214"/>
    </row>
    <row r="126" spans="2:9" x14ac:dyDescent="0.2">
      <c r="B126" s="214"/>
      <c r="C126" s="214"/>
      <c r="D126" s="214"/>
      <c r="E126" s="214"/>
      <c r="F126" s="214"/>
      <c r="G126" s="214"/>
      <c r="H126" s="214"/>
      <c r="I126" s="214"/>
    </row>
    <row r="127" spans="2:9" x14ac:dyDescent="0.2">
      <c r="B127" s="214"/>
      <c r="C127" s="214"/>
      <c r="D127" s="214"/>
      <c r="E127" s="214"/>
      <c r="F127" s="214"/>
      <c r="G127" s="214"/>
      <c r="H127" s="214"/>
      <c r="I127" s="214"/>
    </row>
    <row r="128" spans="2:9" x14ac:dyDescent="0.2">
      <c r="B128" s="214"/>
      <c r="C128" s="214"/>
      <c r="D128" s="214"/>
      <c r="E128" s="214"/>
      <c r="F128" s="214"/>
      <c r="G128" s="214"/>
      <c r="H128" s="214"/>
      <c r="I128" s="214"/>
    </row>
    <row r="129" spans="2:9" x14ac:dyDescent="0.2">
      <c r="B129" s="214"/>
      <c r="C129" s="214"/>
      <c r="D129" s="214"/>
      <c r="E129" s="214"/>
      <c r="F129" s="214"/>
      <c r="G129" s="214"/>
      <c r="H129" s="214"/>
      <c r="I129" s="214"/>
    </row>
    <row r="130" spans="2:9" x14ac:dyDescent="0.2">
      <c r="B130" s="214"/>
      <c r="C130" s="214"/>
      <c r="D130" s="214"/>
      <c r="E130" s="214"/>
      <c r="F130" s="214"/>
      <c r="G130" s="214"/>
      <c r="H130" s="214"/>
      <c r="I130" s="214"/>
    </row>
    <row r="131" spans="2:9" x14ac:dyDescent="0.2">
      <c r="B131" s="214"/>
      <c r="C131" s="214"/>
      <c r="D131" s="214"/>
      <c r="E131" s="214"/>
      <c r="F131" s="214"/>
      <c r="G131" s="214"/>
      <c r="H131" s="214"/>
      <c r="I131" s="214"/>
    </row>
    <row r="132" spans="2:9" x14ac:dyDescent="0.2">
      <c r="B132" s="214"/>
      <c r="C132" s="214"/>
      <c r="D132" s="214"/>
      <c r="E132" s="214"/>
      <c r="F132" s="214"/>
      <c r="G132" s="214"/>
      <c r="H132" s="214"/>
      <c r="I132" s="214"/>
    </row>
    <row r="133" spans="2:9" x14ac:dyDescent="0.2">
      <c r="B133" s="214"/>
      <c r="C133" s="214"/>
      <c r="D133" s="214"/>
      <c r="E133" s="214"/>
      <c r="F133" s="214"/>
      <c r="G133" s="214"/>
      <c r="H133" s="214"/>
      <c r="I133" s="214"/>
    </row>
    <row r="134" spans="2:9" x14ac:dyDescent="0.2">
      <c r="B134" s="214"/>
      <c r="C134" s="214"/>
      <c r="D134" s="214"/>
      <c r="E134" s="214"/>
      <c r="F134" s="214"/>
      <c r="G134" s="214"/>
      <c r="H134" s="214"/>
      <c r="I134" s="214"/>
    </row>
    <row r="135" spans="2:9" x14ac:dyDescent="0.2">
      <c r="B135" s="214"/>
      <c r="C135" s="214"/>
      <c r="D135" s="214"/>
      <c r="E135" s="214"/>
      <c r="F135" s="214"/>
      <c r="G135" s="214"/>
      <c r="H135" s="214"/>
      <c r="I135" s="214"/>
    </row>
    <row r="136" spans="2:9" x14ac:dyDescent="0.2">
      <c r="B136" s="214"/>
      <c r="C136" s="214"/>
      <c r="D136" s="214"/>
      <c r="E136" s="214"/>
      <c r="F136" s="214"/>
      <c r="G136" s="214"/>
      <c r="H136" s="214"/>
      <c r="I136" s="214"/>
    </row>
    <row r="137" spans="2:9" x14ac:dyDescent="0.2">
      <c r="B137" s="214"/>
      <c r="C137" s="214"/>
      <c r="D137" s="214"/>
      <c r="E137" s="214"/>
      <c r="F137" s="214"/>
      <c r="G137" s="214"/>
      <c r="H137" s="214"/>
      <c r="I137" s="214"/>
    </row>
    <row r="138" spans="2:9" x14ac:dyDescent="0.2">
      <c r="B138" s="214"/>
      <c r="C138" s="214"/>
      <c r="D138" s="214"/>
      <c r="E138" s="214"/>
      <c r="F138" s="214"/>
      <c r="G138" s="214"/>
      <c r="H138" s="214"/>
      <c r="I138" s="214"/>
    </row>
    <row r="139" spans="2:9" x14ac:dyDescent="0.2">
      <c r="B139" s="214"/>
      <c r="C139" s="214"/>
      <c r="D139" s="214"/>
      <c r="E139" s="214"/>
      <c r="F139" s="214"/>
      <c r="G139" s="214"/>
      <c r="H139" s="214"/>
      <c r="I139" s="214"/>
    </row>
    <row r="140" spans="2:9" x14ac:dyDescent="0.2">
      <c r="B140" s="214"/>
      <c r="C140" s="214"/>
      <c r="D140" s="214"/>
      <c r="E140" s="214"/>
      <c r="F140" s="214"/>
      <c r="G140" s="214"/>
      <c r="H140" s="214"/>
      <c r="I140" s="214"/>
    </row>
    <row r="141" spans="2:9" x14ac:dyDescent="0.2">
      <c r="B141" s="214"/>
      <c r="C141" s="214"/>
      <c r="D141" s="214"/>
      <c r="E141" s="214"/>
      <c r="F141" s="214"/>
      <c r="G141" s="214"/>
      <c r="H141" s="214"/>
      <c r="I141" s="214"/>
    </row>
    <row r="142" spans="2:9" x14ac:dyDescent="0.2">
      <c r="B142" s="214"/>
      <c r="C142" s="214"/>
      <c r="D142" s="214"/>
      <c r="E142" s="214"/>
      <c r="F142" s="214"/>
      <c r="G142" s="214"/>
      <c r="H142" s="214"/>
      <c r="I142" s="214"/>
    </row>
    <row r="143" spans="2:9" x14ac:dyDescent="0.2">
      <c r="B143" s="214"/>
      <c r="C143" s="214"/>
      <c r="D143" s="214"/>
      <c r="E143" s="214"/>
      <c r="F143" s="214"/>
      <c r="G143" s="214"/>
      <c r="H143" s="214"/>
      <c r="I143" s="214"/>
    </row>
    <row r="144" spans="2:9" x14ac:dyDescent="0.2">
      <c r="B144" s="214"/>
      <c r="C144" s="214"/>
      <c r="D144" s="214"/>
      <c r="E144" s="214"/>
      <c r="F144" s="214"/>
      <c r="G144" s="214"/>
      <c r="H144" s="214"/>
      <c r="I144" s="214"/>
    </row>
    <row r="145" spans="2:9" x14ac:dyDescent="0.2">
      <c r="B145" s="214"/>
      <c r="C145" s="214"/>
      <c r="D145" s="214"/>
      <c r="E145" s="214"/>
      <c r="F145" s="214"/>
      <c r="G145" s="214"/>
      <c r="H145" s="214"/>
      <c r="I145" s="214"/>
    </row>
    <row r="146" spans="2:9" x14ac:dyDescent="0.2">
      <c r="B146" s="214"/>
      <c r="C146" s="214"/>
      <c r="D146" s="214"/>
      <c r="E146" s="214"/>
      <c r="F146" s="214"/>
      <c r="G146" s="214"/>
      <c r="H146" s="214"/>
      <c r="I146" s="214"/>
    </row>
    <row r="147" spans="2:9" x14ac:dyDescent="0.2">
      <c r="B147" s="214"/>
      <c r="C147" s="214"/>
      <c r="D147" s="214"/>
      <c r="E147" s="214"/>
      <c r="F147" s="214"/>
      <c r="G147" s="214"/>
      <c r="H147" s="214"/>
      <c r="I147" s="214"/>
    </row>
    <row r="148" spans="2:9" x14ac:dyDescent="0.2">
      <c r="B148" s="214"/>
      <c r="C148" s="214"/>
      <c r="D148" s="214"/>
      <c r="E148" s="214"/>
      <c r="F148" s="214"/>
      <c r="G148" s="214"/>
      <c r="H148" s="214"/>
      <c r="I148" s="214"/>
    </row>
    <row r="149" spans="2:9" x14ac:dyDescent="0.2">
      <c r="B149" s="214"/>
      <c r="C149" s="214"/>
      <c r="D149" s="214"/>
      <c r="E149" s="214"/>
      <c r="F149" s="214"/>
      <c r="G149" s="214"/>
      <c r="H149" s="214"/>
      <c r="I149" s="214"/>
    </row>
    <row r="150" spans="2:9" x14ac:dyDescent="0.2">
      <c r="B150" s="214"/>
      <c r="C150" s="214"/>
      <c r="D150" s="214"/>
      <c r="E150" s="214"/>
      <c r="F150" s="214"/>
      <c r="G150" s="214"/>
      <c r="H150" s="214"/>
      <c r="I150" s="214"/>
    </row>
    <row r="151" spans="2:9" x14ac:dyDescent="0.2">
      <c r="B151" s="214"/>
      <c r="C151" s="214"/>
      <c r="D151" s="214"/>
      <c r="E151" s="214"/>
      <c r="F151" s="214"/>
      <c r="G151" s="214"/>
      <c r="H151" s="214"/>
      <c r="I151" s="214"/>
    </row>
    <row r="152" spans="2:9" x14ac:dyDescent="0.2">
      <c r="B152" s="214"/>
      <c r="C152" s="214"/>
      <c r="D152" s="214"/>
      <c r="E152" s="214"/>
      <c r="F152" s="214"/>
      <c r="G152" s="214"/>
      <c r="H152" s="214"/>
      <c r="I152" s="214"/>
    </row>
    <row r="153" spans="2:9" x14ac:dyDescent="0.2">
      <c r="B153" s="214"/>
      <c r="C153" s="214"/>
      <c r="D153" s="214"/>
      <c r="E153" s="214"/>
      <c r="F153" s="214"/>
      <c r="G153" s="214"/>
      <c r="H153" s="214"/>
      <c r="I153" s="214"/>
    </row>
    <row r="154" spans="2:9" x14ac:dyDescent="0.2">
      <c r="B154" s="214"/>
      <c r="C154" s="214"/>
      <c r="D154" s="214"/>
      <c r="E154" s="214"/>
      <c r="F154" s="214"/>
      <c r="G154" s="214"/>
      <c r="H154" s="214"/>
      <c r="I154" s="214"/>
    </row>
    <row r="155" spans="2:9" x14ac:dyDescent="0.2">
      <c r="B155" s="214"/>
      <c r="C155" s="214"/>
      <c r="D155" s="214"/>
      <c r="E155" s="214"/>
      <c r="F155" s="214"/>
      <c r="G155" s="214"/>
      <c r="H155" s="214"/>
      <c r="I155" s="214"/>
    </row>
    <row r="156" spans="2:9" x14ac:dyDescent="0.2">
      <c r="B156" s="214"/>
      <c r="C156" s="214"/>
      <c r="D156" s="214"/>
      <c r="E156" s="214"/>
      <c r="F156" s="214"/>
      <c r="G156" s="214"/>
      <c r="H156" s="214"/>
      <c r="I156" s="214"/>
    </row>
    <row r="157" spans="2:9" x14ac:dyDescent="0.2">
      <c r="B157" s="214"/>
      <c r="C157" s="214"/>
      <c r="D157" s="214"/>
      <c r="E157" s="214"/>
      <c r="F157" s="214"/>
      <c r="G157" s="214"/>
      <c r="H157" s="214"/>
      <c r="I157" s="214"/>
    </row>
    <row r="158" spans="2:9" x14ac:dyDescent="0.2">
      <c r="B158" s="214"/>
      <c r="C158" s="214"/>
      <c r="D158" s="214"/>
      <c r="E158" s="214"/>
      <c r="F158" s="214"/>
      <c r="G158" s="214"/>
      <c r="H158" s="214"/>
      <c r="I158" s="214"/>
    </row>
    <row r="159" spans="2:9" x14ac:dyDescent="0.2">
      <c r="B159" s="214"/>
      <c r="C159" s="214"/>
      <c r="D159" s="214"/>
      <c r="E159" s="214"/>
      <c r="F159" s="214"/>
      <c r="G159" s="214"/>
      <c r="H159" s="214"/>
      <c r="I159" s="214"/>
    </row>
    <row r="160" spans="2:9" x14ac:dyDescent="0.2">
      <c r="B160" s="214"/>
      <c r="C160" s="214"/>
      <c r="D160" s="214"/>
      <c r="E160" s="214"/>
      <c r="F160" s="214"/>
      <c r="G160" s="214"/>
      <c r="H160" s="214"/>
      <c r="I160" s="214"/>
    </row>
    <row r="161" spans="2:9" x14ac:dyDescent="0.2">
      <c r="B161" s="214"/>
      <c r="C161" s="214"/>
      <c r="D161" s="214"/>
      <c r="E161" s="214"/>
      <c r="F161" s="214"/>
      <c r="G161" s="214"/>
      <c r="H161" s="214"/>
      <c r="I161" s="214"/>
    </row>
    <row r="162" spans="2:9" x14ac:dyDescent="0.2">
      <c r="B162" s="214"/>
      <c r="C162" s="214"/>
      <c r="D162" s="214"/>
      <c r="E162" s="214"/>
      <c r="F162" s="214"/>
      <c r="G162" s="214"/>
      <c r="H162" s="214"/>
      <c r="I162" s="214"/>
    </row>
    <row r="163" spans="2:9" x14ac:dyDescent="0.2">
      <c r="B163" s="214"/>
      <c r="C163" s="214"/>
      <c r="D163" s="214"/>
      <c r="E163" s="214"/>
      <c r="F163" s="214"/>
      <c r="G163" s="214"/>
      <c r="H163" s="214"/>
      <c r="I163" s="214"/>
    </row>
    <row r="164" spans="2:9" x14ac:dyDescent="0.2">
      <c r="B164" s="214"/>
      <c r="C164" s="214"/>
      <c r="D164" s="214"/>
      <c r="E164" s="214"/>
      <c r="F164" s="214"/>
      <c r="G164" s="214"/>
      <c r="H164" s="214"/>
      <c r="I164" s="214"/>
    </row>
    <row r="165" spans="2:9" x14ac:dyDescent="0.2">
      <c r="B165" s="214"/>
      <c r="C165" s="214"/>
      <c r="D165" s="214"/>
      <c r="E165" s="214"/>
      <c r="F165" s="214"/>
      <c r="G165" s="214"/>
      <c r="H165" s="214"/>
      <c r="I165" s="214"/>
    </row>
    <row r="166" spans="2:9" x14ac:dyDescent="0.2">
      <c r="B166" s="214"/>
      <c r="C166" s="214"/>
      <c r="D166" s="214"/>
      <c r="E166" s="214"/>
      <c r="F166" s="214"/>
      <c r="G166" s="214"/>
      <c r="H166" s="214"/>
      <c r="I166" s="214"/>
    </row>
    <row r="167" spans="2:9" x14ac:dyDescent="0.2">
      <c r="B167" s="214"/>
      <c r="C167" s="214"/>
      <c r="D167" s="214"/>
      <c r="E167" s="214"/>
      <c r="F167" s="214"/>
      <c r="G167" s="214"/>
      <c r="H167" s="214"/>
      <c r="I167" s="214"/>
    </row>
    <row r="168" spans="2:9" x14ac:dyDescent="0.2">
      <c r="B168" s="214"/>
      <c r="C168" s="214"/>
      <c r="D168" s="214"/>
      <c r="E168" s="214"/>
      <c r="F168" s="214"/>
      <c r="G168" s="214"/>
      <c r="H168" s="214"/>
      <c r="I168" s="214"/>
    </row>
    <row r="169" spans="2:9" x14ac:dyDescent="0.2">
      <c r="B169" s="214"/>
      <c r="C169" s="214"/>
      <c r="D169" s="214"/>
      <c r="E169" s="214"/>
      <c r="F169" s="214"/>
      <c r="G169" s="214"/>
      <c r="H169" s="214"/>
      <c r="I169" s="214"/>
    </row>
    <row r="170" spans="2:9" x14ac:dyDescent="0.2">
      <c r="B170" s="214"/>
      <c r="C170" s="214"/>
      <c r="D170" s="214"/>
      <c r="E170" s="214"/>
      <c r="F170" s="214"/>
      <c r="G170" s="214"/>
      <c r="H170" s="214"/>
      <c r="I170" s="214"/>
    </row>
    <row r="171" spans="2:9" x14ac:dyDescent="0.2">
      <c r="B171" s="214"/>
      <c r="C171" s="214"/>
      <c r="D171" s="214"/>
      <c r="E171" s="214"/>
      <c r="F171" s="214"/>
      <c r="G171" s="214"/>
      <c r="H171" s="214"/>
      <c r="I171" s="214"/>
    </row>
    <row r="172" spans="2:9" x14ac:dyDescent="0.2">
      <c r="B172" s="214"/>
      <c r="C172" s="214"/>
      <c r="D172" s="214"/>
      <c r="E172" s="214"/>
      <c r="F172" s="214"/>
      <c r="G172" s="214"/>
      <c r="H172" s="214"/>
      <c r="I172" s="214"/>
    </row>
    <row r="173" spans="2:9" x14ac:dyDescent="0.2">
      <c r="B173" s="214"/>
      <c r="C173" s="214"/>
      <c r="D173" s="214"/>
      <c r="E173" s="214"/>
      <c r="F173" s="214"/>
      <c r="G173" s="214"/>
      <c r="H173" s="214"/>
      <c r="I173" s="214"/>
    </row>
    <row r="174" spans="2:9" x14ac:dyDescent="0.2">
      <c r="B174" s="214"/>
      <c r="C174" s="214"/>
      <c r="D174" s="214"/>
      <c r="E174" s="214"/>
      <c r="F174" s="214"/>
      <c r="G174" s="214"/>
      <c r="H174" s="214"/>
      <c r="I174" s="214"/>
    </row>
    <row r="175" spans="2:9" x14ac:dyDescent="0.2">
      <c r="B175" s="214"/>
      <c r="C175" s="214"/>
      <c r="D175" s="214"/>
      <c r="E175" s="214"/>
      <c r="F175" s="214"/>
      <c r="G175" s="214"/>
      <c r="H175" s="214"/>
      <c r="I175" s="214"/>
    </row>
    <row r="176" spans="2:9" x14ac:dyDescent="0.2">
      <c r="B176" s="214"/>
      <c r="C176" s="214"/>
      <c r="D176" s="214"/>
      <c r="E176" s="214"/>
      <c r="F176" s="214"/>
      <c r="G176" s="214"/>
      <c r="H176" s="214"/>
      <c r="I176" s="214"/>
    </row>
    <row r="177" spans="2:9" x14ac:dyDescent="0.2">
      <c r="B177" s="214"/>
      <c r="C177" s="214"/>
      <c r="D177" s="214"/>
      <c r="E177" s="214"/>
      <c r="F177" s="214"/>
      <c r="G177" s="214"/>
      <c r="H177" s="214"/>
      <c r="I177" s="214"/>
    </row>
    <row r="178" spans="2:9" x14ac:dyDescent="0.2">
      <c r="B178" s="214"/>
      <c r="C178" s="214"/>
      <c r="D178" s="214"/>
      <c r="E178" s="214"/>
      <c r="F178" s="214"/>
      <c r="G178" s="214"/>
      <c r="H178" s="214"/>
      <c r="I178" s="214"/>
    </row>
    <row r="179" spans="2:9" x14ac:dyDescent="0.2">
      <c r="B179" s="214"/>
      <c r="C179" s="214"/>
      <c r="D179" s="214"/>
      <c r="E179" s="214"/>
      <c r="F179" s="214"/>
      <c r="G179" s="214"/>
      <c r="H179" s="214"/>
      <c r="I179" s="214"/>
    </row>
    <row r="180" spans="2:9" x14ac:dyDescent="0.2">
      <c r="B180" s="214"/>
      <c r="C180" s="214"/>
      <c r="D180" s="214"/>
      <c r="E180" s="214"/>
      <c r="F180" s="214"/>
      <c r="G180" s="214"/>
      <c r="H180" s="214"/>
      <c r="I180" s="214"/>
    </row>
    <row r="181" spans="2:9" x14ac:dyDescent="0.2">
      <c r="B181" s="214"/>
      <c r="C181" s="214"/>
      <c r="D181" s="214"/>
      <c r="E181" s="214"/>
      <c r="F181" s="214"/>
      <c r="G181" s="214"/>
      <c r="H181" s="214"/>
      <c r="I181" s="214"/>
    </row>
    <row r="182" spans="2:9" x14ac:dyDescent="0.2">
      <c r="B182" s="214"/>
      <c r="C182" s="214"/>
      <c r="D182" s="214"/>
      <c r="E182" s="214"/>
      <c r="F182" s="214"/>
      <c r="G182" s="214"/>
      <c r="H182" s="214"/>
      <c r="I182" s="214"/>
    </row>
    <row r="183" spans="2:9" x14ac:dyDescent="0.2">
      <c r="B183" s="214"/>
      <c r="C183" s="214"/>
      <c r="D183" s="214"/>
      <c r="E183" s="214"/>
      <c r="F183" s="214"/>
      <c r="G183" s="214"/>
      <c r="H183" s="214"/>
      <c r="I183" s="214"/>
    </row>
    <row r="184" spans="2:9" x14ac:dyDescent="0.2">
      <c r="B184" s="214"/>
      <c r="C184" s="214"/>
      <c r="D184" s="214"/>
      <c r="E184" s="214"/>
      <c r="F184" s="214"/>
      <c r="G184" s="214"/>
      <c r="H184" s="214"/>
      <c r="I184" s="214"/>
    </row>
    <row r="185" spans="2:9" x14ac:dyDescent="0.2">
      <c r="B185" s="214"/>
      <c r="C185" s="214"/>
      <c r="D185" s="214"/>
      <c r="E185" s="214"/>
      <c r="F185" s="214"/>
      <c r="G185" s="214"/>
      <c r="H185" s="214"/>
      <c r="I185" s="214"/>
    </row>
    <row r="186" spans="2:9" x14ac:dyDescent="0.2">
      <c r="B186" s="214"/>
      <c r="C186" s="214"/>
      <c r="D186" s="214"/>
      <c r="E186" s="214"/>
      <c r="F186" s="214"/>
      <c r="G186" s="214"/>
      <c r="H186" s="214"/>
      <c r="I186" s="214"/>
    </row>
    <row r="187" spans="2:9" x14ac:dyDescent="0.2">
      <c r="B187" s="214"/>
      <c r="C187" s="214"/>
      <c r="D187" s="214"/>
      <c r="E187" s="214"/>
      <c r="F187" s="214"/>
      <c r="G187" s="214"/>
      <c r="H187" s="214"/>
      <c r="I187" s="214"/>
    </row>
    <row r="188" spans="2:9" x14ac:dyDescent="0.2">
      <c r="B188" s="214"/>
      <c r="C188" s="214"/>
      <c r="D188" s="214"/>
      <c r="E188" s="214"/>
      <c r="F188" s="214"/>
      <c r="G188" s="214"/>
      <c r="H188" s="214"/>
      <c r="I188" s="214"/>
    </row>
    <row r="189" spans="2:9" x14ac:dyDescent="0.2">
      <c r="B189" s="214"/>
      <c r="C189" s="214"/>
      <c r="D189" s="214"/>
      <c r="E189" s="214"/>
      <c r="F189" s="214"/>
      <c r="G189" s="214"/>
      <c r="H189" s="214"/>
      <c r="I189" s="214"/>
    </row>
    <row r="190" spans="2:9" x14ac:dyDescent="0.2">
      <c r="B190" s="214"/>
      <c r="C190" s="214"/>
      <c r="D190" s="214"/>
      <c r="E190" s="214"/>
      <c r="F190" s="214"/>
      <c r="G190" s="214"/>
      <c r="H190" s="214"/>
      <c r="I190" s="214"/>
    </row>
    <row r="191" spans="2:9" x14ac:dyDescent="0.2">
      <c r="B191" s="214"/>
      <c r="C191" s="214"/>
      <c r="D191" s="214"/>
      <c r="E191" s="214"/>
      <c r="F191" s="214"/>
      <c r="G191" s="214"/>
      <c r="H191" s="214"/>
      <c r="I191" s="214"/>
    </row>
    <row r="192" spans="2:9" x14ac:dyDescent="0.2">
      <c r="B192" s="214"/>
      <c r="C192" s="214"/>
      <c r="D192" s="214"/>
      <c r="E192" s="214"/>
      <c r="F192" s="214"/>
      <c r="G192" s="214"/>
      <c r="H192" s="214"/>
      <c r="I192" s="214"/>
    </row>
    <row r="193" spans="2:9" x14ac:dyDescent="0.2">
      <c r="B193" s="214"/>
      <c r="C193" s="214"/>
      <c r="D193" s="214"/>
      <c r="E193" s="214"/>
      <c r="F193" s="214"/>
      <c r="G193" s="214"/>
      <c r="H193" s="214"/>
      <c r="I193" s="214"/>
    </row>
    <row r="194" spans="2:9" x14ac:dyDescent="0.2">
      <c r="B194" s="214"/>
      <c r="C194" s="214"/>
      <c r="D194" s="214"/>
      <c r="E194" s="214"/>
      <c r="F194" s="214"/>
      <c r="G194" s="214"/>
      <c r="H194" s="214"/>
      <c r="I194" s="214"/>
    </row>
    <row r="195" spans="2:9" x14ac:dyDescent="0.2">
      <c r="B195" s="214"/>
      <c r="C195" s="214"/>
      <c r="D195" s="214"/>
      <c r="E195" s="214"/>
      <c r="F195" s="214"/>
      <c r="G195" s="214"/>
      <c r="H195" s="214"/>
      <c r="I195" s="214"/>
    </row>
    <row r="196" spans="2:9" x14ac:dyDescent="0.2">
      <c r="B196" s="214"/>
      <c r="C196" s="214"/>
      <c r="D196" s="214"/>
      <c r="E196" s="214"/>
      <c r="F196" s="214"/>
      <c r="G196" s="214"/>
      <c r="H196" s="214"/>
      <c r="I196" s="214"/>
    </row>
    <row r="197" spans="2:9" x14ac:dyDescent="0.2">
      <c r="B197" s="214"/>
      <c r="C197" s="214"/>
      <c r="D197" s="214"/>
      <c r="E197" s="214"/>
      <c r="F197" s="214"/>
      <c r="G197" s="214"/>
      <c r="H197" s="214"/>
      <c r="I197" s="214"/>
    </row>
    <row r="198" spans="2:9" x14ac:dyDescent="0.2">
      <c r="B198" s="214"/>
      <c r="C198" s="214"/>
      <c r="D198" s="214"/>
      <c r="E198" s="214"/>
      <c r="F198" s="214"/>
      <c r="G198" s="214"/>
      <c r="H198" s="214"/>
      <c r="I198" s="214"/>
    </row>
    <row r="199" spans="2:9" x14ac:dyDescent="0.2">
      <c r="B199" s="214"/>
      <c r="C199" s="214"/>
      <c r="D199" s="214"/>
      <c r="E199" s="214"/>
      <c r="F199" s="214"/>
      <c r="G199" s="214"/>
      <c r="H199" s="214"/>
      <c r="I199" s="214"/>
    </row>
    <row r="200" spans="2:9" x14ac:dyDescent="0.2">
      <c r="B200" s="214"/>
      <c r="C200" s="214"/>
      <c r="D200" s="214"/>
      <c r="E200" s="214"/>
      <c r="F200" s="214"/>
      <c r="G200" s="214"/>
      <c r="H200" s="214"/>
      <c r="I200" s="214"/>
    </row>
    <row r="201" spans="2:9" x14ac:dyDescent="0.2">
      <c r="B201" s="214"/>
      <c r="C201" s="214"/>
      <c r="D201" s="214"/>
      <c r="E201" s="214"/>
      <c r="F201" s="214"/>
      <c r="G201" s="214"/>
      <c r="H201" s="214"/>
      <c r="I201" s="214"/>
    </row>
    <row r="202" spans="2:9" x14ac:dyDescent="0.2">
      <c r="B202" s="214"/>
      <c r="C202" s="214"/>
      <c r="D202" s="214"/>
      <c r="E202" s="214"/>
      <c r="F202" s="214"/>
      <c r="G202" s="214"/>
      <c r="H202" s="214"/>
      <c r="I202" s="214"/>
    </row>
    <row r="203" spans="2:9" x14ac:dyDescent="0.2">
      <c r="B203" s="214"/>
      <c r="C203" s="214"/>
      <c r="D203" s="214"/>
      <c r="E203" s="214"/>
      <c r="F203" s="214"/>
      <c r="G203" s="214"/>
      <c r="H203" s="214"/>
      <c r="I203" s="214"/>
    </row>
    <row r="204" spans="2:9" x14ac:dyDescent="0.2">
      <c r="B204" s="214"/>
      <c r="C204" s="214"/>
      <c r="D204" s="214"/>
      <c r="E204" s="214"/>
      <c r="F204" s="214"/>
      <c r="G204" s="214"/>
      <c r="H204" s="214"/>
      <c r="I204" s="214"/>
    </row>
    <row r="205" spans="2:9" x14ac:dyDescent="0.2">
      <c r="B205" s="214"/>
      <c r="C205" s="214"/>
      <c r="D205" s="214"/>
      <c r="E205" s="214"/>
      <c r="F205" s="214"/>
      <c r="G205" s="214"/>
      <c r="H205" s="214"/>
      <c r="I205" s="214"/>
    </row>
    <row r="206" spans="2:9" x14ac:dyDescent="0.2">
      <c r="B206" s="214"/>
      <c r="C206" s="214"/>
      <c r="D206" s="214"/>
      <c r="E206" s="214"/>
      <c r="F206" s="214"/>
      <c r="G206" s="214"/>
      <c r="H206" s="214"/>
      <c r="I206" s="214"/>
    </row>
    <row r="207" spans="2:9" x14ac:dyDescent="0.2">
      <c r="B207" s="214"/>
      <c r="C207" s="214"/>
      <c r="D207" s="214"/>
      <c r="E207" s="214"/>
      <c r="F207" s="214"/>
      <c r="G207" s="214"/>
      <c r="H207" s="214"/>
      <c r="I207" s="214"/>
    </row>
    <row r="208" spans="2:9" x14ac:dyDescent="0.2">
      <c r="B208" s="214"/>
      <c r="C208" s="214"/>
      <c r="D208" s="214"/>
      <c r="E208" s="214"/>
      <c r="F208" s="214"/>
      <c r="G208" s="214"/>
      <c r="H208" s="214"/>
      <c r="I208" s="214"/>
    </row>
    <row r="209" spans="2:9" x14ac:dyDescent="0.2">
      <c r="B209" s="214"/>
      <c r="C209" s="214"/>
      <c r="D209" s="214"/>
      <c r="E209" s="214"/>
      <c r="F209" s="214"/>
      <c r="G209" s="214"/>
      <c r="H209" s="214"/>
      <c r="I209" s="214"/>
    </row>
    <row r="210" spans="2:9" x14ac:dyDescent="0.2">
      <c r="B210" s="214"/>
      <c r="C210" s="214"/>
      <c r="D210" s="214"/>
      <c r="E210" s="214"/>
      <c r="F210" s="214"/>
      <c r="G210" s="214"/>
      <c r="H210" s="214"/>
      <c r="I210" s="214"/>
    </row>
    <row r="211" spans="2:9" x14ac:dyDescent="0.2">
      <c r="B211" s="214"/>
      <c r="C211" s="214"/>
      <c r="D211" s="214"/>
      <c r="E211" s="214"/>
      <c r="F211" s="214"/>
      <c r="G211" s="214"/>
      <c r="H211" s="214"/>
      <c r="I211" s="214"/>
    </row>
    <row r="212" spans="2:9" x14ac:dyDescent="0.2">
      <c r="B212" s="214"/>
      <c r="C212" s="214"/>
      <c r="D212" s="214"/>
      <c r="E212" s="214"/>
      <c r="F212" s="214"/>
      <c r="G212" s="214"/>
      <c r="H212" s="214"/>
      <c r="I212" s="214"/>
    </row>
    <row r="213" spans="2:9" x14ac:dyDescent="0.2">
      <c r="B213" s="214"/>
      <c r="C213" s="214"/>
      <c r="D213" s="214"/>
      <c r="E213" s="214"/>
      <c r="F213" s="214"/>
      <c r="G213" s="214"/>
      <c r="H213" s="214"/>
      <c r="I213" s="214"/>
    </row>
    <row r="214" spans="2:9" x14ac:dyDescent="0.2">
      <c r="B214" s="214"/>
      <c r="C214" s="214"/>
      <c r="D214" s="214"/>
      <c r="E214" s="214"/>
      <c r="F214" s="214"/>
      <c r="G214" s="214"/>
      <c r="H214" s="214"/>
      <c r="I214" s="214"/>
    </row>
    <row r="215" spans="2:9" x14ac:dyDescent="0.2">
      <c r="B215" s="214"/>
      <c r="C215" s="214"/>
      <c r="D215" s="214"/>
      <c r="E215" s="214"/>
      <c r="F215" s="214"/>
      <c r="G215" s="214"/>
      <c r="H215" s="214"/>
      <c r="I215" s="214"/>
    </row>
    <row r="216" spans="2:9" x14ac:dyDescent="0.2">
      <c r="B216" s="214"/>
      <c r="C216" s="214"/>
      <c r="D216" s="214"/>
      <c r="E216" s="214"/>
      <c r="F216" s="214"/>
      <c r="G216" s="214"/>
      <c r="H216" s="214"/>
      <c r="I216" s="214"/>
    </row>
    <row r="217" spans="2:9" x14ac:dyDescent="0.2">
      <c r="B217" s="214"/>
      <c r="C217" s="214"/>
      <c r="D217" s="214"/>
      <c r="E217" s="214"/>
      <c r="F217" s="214"/>
      <c r="G217" s="214"/>
      <c r="H217" s="214"/>
      <c r="I217" s="214"/>
    </row>
    <row r="218" spans="2:9" x14ac:dyDescent="0.2">
      <c r="B218" s="214"/>
      <c r="C218" s="214"/>
      <c r="D218" s="214"/>
      <c r="E218" s="214"/>
      <c r="F218" s="214"/>
      <c r="G218" s="214"/>
      <c r="H218" s="214"/>
      <c r="I218" s="214"/>
    </row>
    <row r="219" spans="2:9" x14ac:dyDescent="0.2">
      <c r="B219" s="214"/>
      <c r="C219" s="214"/>
      <c r="D219" s="214"/>
      <c r="E219" s="214"/>
      <c r="F219" s="214"/>
      <c r="G219" s="214"/>
      <c r="H219" s="214"/>
      <c r="I219" s="214"/>
    </row>
    <row r="220" spans="2:9" x14ac:dyDescent="0.2">
      <c r="B220" s="214"/>
      <c r="C220" s="214"/>
      <c r="D220" s="214"/>
      <c r="E220" s="214"/>
      <c r="F220" s="214"/>
      <c r="G220" s="214"/>
      <c r="H220" s="214"/>
      <c r="I220" s="214"/>
    </row>
    <row r="221" spans="2:9" x14ac:dyDescent="0.2">
      <c r="B221" s="214"/>
      <c r="C221" s="214"/>
      <c r="D221" s="214"/>
      <c r="E221" s="214"/>
      <c r="F221" s="214"/>
      <c r="G221" s="214"/>
      <c r="H221" s="214"/>
      <c r="I221" s="214"/>
    </row>
    <row r="222" spans="2:9" x14ac:dyDescent="0.2">
      <c r="B222" s="214"/>
      <c r="C222" s="214"/>
      <c r="D222" s="214"/>
      <c r="E222" s="214"/>
      <c r="F222" s="214"/>
      <c r="G222" s="214"/>
      <c r="H222" s="214"/>
      <c r="I222" s="214"/>
    </row>
    <row r="223" spans="2:9" x14ac:dyDescent="0.2">
      <c r="B223" s="214"/>
      <c r="C223" s="214"/>
      <c r="D223" s="214"/>
      <c r="E223" s="214"/>
      <c r="F223" s="214"/>
      <c r="G223" s="214"/>
      <c r="H223" s="214"/>
      <c r="I223" s="214"/>
    </row>
    <row r="224" spans="2:9" x14ac:dyDescent="0.2">
      <c r="B224" s="214"/>
      <c r="C224" s="214"/>
      <c r="D224" s="214"/>
      <c r="E224" s="214"/>
      <c r="F224" s="214"/>
      <c r="G224" s="214"/>
      <c r="H224" s="214"/>
      <c r="I224" s="214"/>
    </row>
    <row r="225" spans="2:9" x14ac:dyDescent="0.2">
      <c r="B225" s="214"/>
      <c r="C225" s="214"/>
      <c r="D225" s="214"/>
      <c r="E225" s="214"/>
      <c r="F225" s="214"/>
      <c r="G225" s="214"/>
      <c r="H225" s="214"/>
      <c r="I225" s="214"/>
    </row>
    <row r="226" spans="2:9" x14ac:dyDescent="0.2">
      <c r="B226" s="214"/>
      <c r="C226" s="214"/>
      <c r="D226" s="214"/>
      <c r="E226" s="214"/>
      <c r="F226" s="214"/>
      <c r="G226" s="214"/>
      <c r="H226" s="214"/>
      <c r="I226" s="214"/>
    </row>
    <row r="227" spans="2:9" x14ac:dyDescent="0.2">
      <c r="B227" s="214"/>
      <c r="C227" s="214"/>
      <c r="D227" s="214"/>
      <c r="E227" s="214"/>
      <c r="F227" s="214"/>
      <c r="G227" s="214"/>
      <c r="H227" s="214"/>
      <c r="I227" s="214"/>
    </row>
    <row r="228" spans="2:9" x14ac:dyDescent="0.2">
      <c r="B228" s="214"/>
      <c r="C228" s="214"/>
      <c r="D228" s="214"/>
      <c r="E228" s="214"/>
      <c r="F228" s="214"/>
      <c r="G228" s="214"/>
      <c r="H228" s="214"/>
      <c r="I228" s="214"/>
    </row>
    <row r="229" spans="2:9" x14ac:dyDescent="0.2">
      <c r="B229" s="214"/>
      <c r="C229" s="214"/>
      <c r="D229" s="214"/>
      <c r="E229" s="214"/>
      <c r="F229" s="214"/>
      <c r="G229" s="214"/>
      <c r="H229" s="214"/>
      <c r="I229" s="214"/>
    </row>
    <row r="230" spans="2:9" x14ac:dyDescent="0.2">
      <c r="B230" s="214"/>
      <c r="C230" s="214"/>
      <c r="D230" s="214"/>
      <c r="E230" s="214"/>
      <c r="F230" s="214"/>
      <c r="G230" s="214"/>
      <c r="H230" s="214"/>
      <c r="I230" s="214"/>
    </row>
    <row r="231" spans="2:9" x14ac:dyDescent="0.2">
      <c r="B231" s="214"/>
      <c r="C231" s="214"/>
      <c r="D231" s="214"/>
      <c r="E231" s="214"/>
      <c r="F231" s="214"/>
      <c r="G231" s="214"/>
      <c r="H231" s="214"/>
      <c r="I231" s="214"/>
    </row>
    <row r="232" spans="2:9" x14ac:dyDescent="0.2">
      <c r="B232" s="214"/>
      <c r="C232" s="214"/>
      <c r="D232" s="214"/>
      <c r="E232" s="214"/>
      <c r="F232" s="214"/>
      <c r="G232" s="214"/>
      <c r="H232" s="214"/>
      <c r="I232" s="214"/>
    </row>
    <row r="233" spans="2:9" x14ac:dyDescent="0.2">
      <c r="B233" s="214"/>
      <c r="C233" s="214"/>
      <c r="D233" s="214"/>
      <c r="E233" s="214"/>
      <c r="F233" s="214"/>
      <c r="G233" s="214"/>
      <c r="H233" s="214"/>
      <c r="I233" s="214"/>
    </row>
    <row r="234" spans="2:9" x14ac:dyDescent="0.2">
      <c r="B234" s="214"/>
      <c r="C234" s="214"/>
      <c r="D234" s="214"/>
      <c r="E234" s="214"/>
      <c r="F234" s="214"/>
      <c r="G234" s="214"/>
      <c r="H234" s="214"/>
      <c r="I234" s="214"/>
    </row>
    <row r="235" spans="2:9" x14ac:dyDescent="0.2">
      <c r="B235" s="214"/>
      <c r="C235" s="214"/>
      <c r="D235" s="214"/>
      <c r="E235" s="214"/>
      <c r="F235" s="214"/>
      <c r="G235" s="214"/>
      <c r="H235" s="214"/>
      <c r="I235" s="214"/>
    </row>
    <row r="236" spans="2:9" x14ac:dyDescent="0.2">
      <c r="B236" s="214"/>
      <c r="C236" s="214"/>
      <c r="D236" s="214"/>
      <c r="E236" s="214"/>
      <c r="F236" s="214"/>
      <c r="G236" s="214"/>
      <c r="H236" s="214"/>
      <c r="I236" s="214"/>
    </row>
    <row r="237" spans="2:9" x14ac:dyDescent="0.2">
      <c r="B237" s="214"/>
      <c r="C237" s="214"/>
      <c r="D237" s="214"/>
      <c r="E237" s="214"/>
      <c r="F237" s="214"/>
      <c r="G237" s="214"/>
      <c r="H237" s="214"/>
      <c r="I237" s="214"/>
    </row>
    <row r="238" spans="2:9" x14ac:dyDescent="0.2">
      <c r="B238" s="214"/>
      <c r="C238" s="214"/>
      <c r="D238" s="214"/>
      <c r="E238" s="214"/>
      <c r="F238" s="214"/>
      <c r="G238" s="214"/>
      <c r="H238" s="214"/>
      <c r="I238" s="214"/>
    </row>
    <row r="239" spans="2:9" x14ac:dyDescent="0.2">
      <c r="B239" s="214"/>
      <c r="C239" s="214"/>
      <c r="D239" s="214"/>
      <c r="E239" s="214"/>
      <c r="F239" s="214"/>
      <c r="G239" s="214"/>
      <c r="H239" s="214"/>
      <c r="I239" s="214"/>
    </row>
    <row r="240" spans="2:9" x14ac:dyDescent="0.2">
      <c r="B240" s="214"/>
      <c r="C240" s="214"/>
      <c r="D240" s="214"/>
      <c r="E240" s="214"/>
      <c r="F240" s="214"/>
      <c r="G240" s="214"/>
      <c r="H240" s="214"/>
      <c r="I240" s="214"/>
    </row>
    <row r="241" spans="2:9" x14ac:dyDescent="0.2">
      <c r="B241" s="214"/>
      <c r="C241" s="214"/>
      <c r="D241" s="214"/>
      <c r="E241" s="214"/>
      <c r="F241" s="214"/>
      <c r="G241" s="214"/>
      <c r="H241" s="214"/>
      <c r="I241" s="214"/>
    </row>
    <row r="242" spans="2:9" x14ac:dyDescent="0.2">
      <c r="B242" s="214"/>
      <c r="C242" s="214"/>
      <c r="D242" s="214"/>
      <c r="E242" s="214"/>
      <c r="F242" s="214"/>
      <c r="G242" s="214"/>
      <c r="H242" s="214"/>
      <c r="I242" s="214"/>
    </row>
    <row r="243" spans="2:9" x14ac:dyDescent="0.2">
      <c r="B243" s="214"/>
      <c r="C243" s="214"/>
      <c r="D243" s="214"/>
      <c r="E243" s="214"/>
      <c r="F243" s="214"/>
      <c r="G243" s="214"/>
      <c r="H243" s="214"/>
      <c r="I243" s="214"/>
    </row>
    <row r="244" spans="2:9" x14ac:dyDescent="0.2">
      <c r="B244" s="214"/>
      <c r="C244" s="214"/>
      <c r="D244" s="214"/>
      <c r="E244" s="214"/>
      <c r="F244" s="214"/>
      <c r="G244" s="214"/>
      <c r="H244" s="214"/>
      <c r="I244" s="214"/>
    </row>
    <row r="245" spans="2:9" x14ac:dyDescent="0.2">
      <c r="B245" s="214"/>
      <c r="C245" s="214"/>
      <c r="D245" s="214"/>
      <c r="E245" s="214"/>
      <c r="F245" s="214"/>
      <c r="G245" s="214"/>
      <c r="H245" s="214"/>
      <c r="I245" s="214"/>
    </row>
    <row r="246" spans="2:9" x14ac:dyDescent="0.2">
      <c r="B246" s="214"/>
      <c r="C246" s="214"/>
      <c r="D246" s="214"/>
      <c r="E246" s="214"/>
      <c r="F246" s="214"/>
      <c r="G246" s="214"/>
      <c r="H246" s="214"/>
      <c r="I246" s="214"/>
    </row>
    <row r="247" spans="2:9" x14ac:dyDescent="0.2">
      <c r="B247" s="214"/>
      <c r="C247" s="214"/>
      <c r="D247" s="214"/>
      <c r="E247" s="214"/>
      <c r="F247" s="214"/>
      <c r="G247" s="214"/>
      <c r="H247" s="214"/>
      <c r="I247" s="214"/>
    </row>
  </sheetData>
  <mergeCells count="1">
    <mergeCell ref="A2:H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I20"/>
  <sheetViews>
    <sheetView workbookViewId="0">
      <selection activeCell="N8" sqref="N8"/>
    </sheetView>
  </sheetViews>
  <sheetFormatPr defaultColWidth="9.140625" defaultRowHeight="12.75" x14ac:dyDescent="0.2"/>
  <cols>
    <col min="1" max="1" width="52.7109375" style="221" bestFit="1" customWidth="1"/>
    <col min="2" max="8" width="10.140625" style="221" bestFit="1" customWidth="1"/>
    <col min="9" max="16384" width="9.140625" style="221"/>
  </cols>
  <sheetData>
    <row r="2" spans="1:9" ht="18.75" x14ac:dyDescent="0.2">
      <c r="A2" s="5" t="s">
        <v>100</v>
      </c>
      <c r="B2" s="5"/>
      <c r="C2" s="5"/>
      <c r="D2" s="5"/>
      <c r="E2" s="5"/>
      <c r="F2" s="5"/>
      <c r="G2" s="5"/>
      <c r="H2" s="5"/>
    </row>
    <row r="4" spans="1:9" x14ac:dyDescent="0.2">
      <c r="H4" s="67" t="s">
        <v>93</v>
      </c>
    </row>
    <row r="5" spans="1:9" x14ac:dyDescent="0.2">
      <c r="A5" s="94"/>
      <c r="B5" s="232">
        <f>MT_ALL!B5</f>
        <v>44196</v>
      </c>
      <c r="C5" s="232">
        <f>MT_ALL!C5</f>
        <v>44227</v>
      </c>
      <c r="D5" s="232">
        <f>MT_ALL!D5</f>
        <v>44255</v>
      </c>
      <c r="E5" s="232">
        <f>MT_ALL!E5</f>
        <v>44286</v>
      </c>
      <c r="F5" s="232">
        <f>MT_ALL!F5</f>
        <v>44316</v>
      </c>
      <c r="G5" s="232">
        <f>MT_ALL!G5</f>
        <v>44347</v>
      </c>
      <c r="H5" s="232">
        <f>MT_ALL!H5</f>
        <v>44377</v>
      </c>
      <c r="I5" s="40"/>
    </row>
    <row r="6" spans="1:9" x14ac:dyDescent="0.2">
      <c r="A6" s="70" t="str">
        <f>MT_ALL!A6</f>
        <v>Загальна сума державного та гарантованого державою боргу</v>
      </c>
      <c r="B6" s="226">
        <f t="shared" ref="B6:H6" si="0">SUM(B7:B8)</f>
        <v>2551.8817251684204</v>
      </c>
      <c r="C6" s="226">
        <f t="shared" si="0"/>
        <v>2558.2994947371999</v>
      </c>
      <c r="D6" s="226">
        <f t="shared" si="0"/>
        <v>2553.0192269752497</v>
      </c>
      <c r="E6" s="226">
        <f t="shared" si="0"/>
        <v>2514.3770023014204</v>
      </c>
      <c r="F6" s="226">
        <f t="shared" si="0"/>
        <v>2534.2853303584698</v>
      </c>
      <c r="G6" s="226">
        <f t="shared" si="0"/>
        <v>2516.7642185268001</v>
      </c>
      <c r="H6" s="226">
        <f t="shared" si="0"/>
        <v>2514.3595384780501</v>
      </c>
    </row>
    <row r="7" spans="1:9" x14ac:dyDescent="0.2">
      <c r="A7" s="82" t="str">
        <f>MT_ALL!A7</f>
        <v>Внутрішній борг</v>
      </c>
      <c r="B7" s="126">
        <f>MT_ALL!B7/DMLMLR</f>
        <v>1032.9472373353101</v>
      </c>
      <c r="C7" s="126">
        <f>MT_ALL!C7/DMLMLR</f>
        <v>1051.72200723794</v>
      </c>
      <c r="D7" s="126">
        <f>MT_ALL!D7/DMLMLR</f>
        <v>1063.9081396721499</v>
      </c>
      <c r="E7" s="126">
        <f>MT_ALL!E7/DMLMLR</f>
        <v>1064.53370817992</v>
      </c>
      <c r="F7" s="126">
        <f>MT_ALL!F7/DMLMLR</f>
        <v>1041.8152500195999</v>
      </c>
      <c r="G7" s="126">
        <f>MT_ALL!G7/DMLMLR</f>
        <v>1034.5626592347901</v>
      </c>
      <c r="H7" s="126">
        <f>MT_ALL!H7/DMLMLR</f>
        <v>1037.6683016340501</v>
      </c>
    </row>
    <row r="8" spans="1:9" x14ac:dyDescent="0.2">
      <c r="A8" s="82" t="str">
        <f>MT_ALL!A8</f>
        <v>Зовнішній борг</v>
      </c>
      <c r="B8" s="126">
        <f>MT_ALL!B8/DMLMLR</f>
        <v>1518.9344878331101</v>
      </c>
      <c r="C8" s="126">
        <f>MT_ALL!C8/DMLMLR</f>
        <v>1506.5774874992601</v>
      </c>
      <c r="D8" s="126">
        <f>MT_ALL!D8/DMLMLR</f>
        <v>1489.1110873031</v>
      </c>
      <c r="E8" s="126">
        <f>MT_ALL!E8/DMLMLR</f>
        <v>1449.8432941215001</v>
      </c>
      <c r="F8" s="126">
        <f>MT_ALL!F8/DMLMLR</f>
        <v>1492.47008033887</v>
      </c>
      <c r="G8" s="126">
        <f>MT_ALL!G8/DMLMLR</f>
        <v>1482.20155929201</v>
      </c>
      <c r="H8" s="126">
        <f>MT_ALL!H8/DMLMLR</f>
        <v>1476.6912368440001</v>
      </c>
    </row>
    <row r="10" spans="1:9" x14ac:dyDescent="0.2">
      <c r="H10" s="67" t="s">
        <v>91</v>
      </c>
    </row>
    <row r="11" spans="1:9" x14ac:dyDescent="0.2">
      <c r="A11" s="94"/>
      <c r="B11" s="232">
        <f>MT_ALL!B11</f>
        <v>44196</v>
      </c>
      <c r="C11" s="232">
        <f>MT_ALL!C11</f>
        <v>44227</v>
      </c>
      <c r="D11" s="232">
        <f>MT_ALL!D11</f>
        <v>44255</v>
      </c>
      <c r="E11" s="232">
        <f>MT_ALL!E11</f>
        <v>44286</v>
      </c>
      <c r="F11" s="232">
        <f>MT_ALL!F11</f>
        <v>44316</v>
      </c>
      <c r="G11" s="232">
        <f>MT_ALL!G11</f>
        <v>44347</v>
      </c>
      <c r="H11" s="232">
        <f>MT_ALL!H11</f>
        <v>44377</v>
      </c>
    </row>
    <row r="12" spans="1:9" x14ac:dyDescent="0.2">
      <c r="A12" s="70" t="str">
        <f>MT_ALL!A12</f>
        <v>Загальна сума державного та гарантованого державою боргу</v>
      </c>
      <c r="B12" s="226">
        <f t="shared" ref="B12:H12" si="1">SUM(B13:B14)</f>
        <v>90.253504033989998</v>
      </c>
      <c r="C12" s="226">
        <f t="shared" si="1"/>
        <v>90.742686801839994</v>
      </c>
      <c r="D12" s="226">
        <f t="shared" si="1"/>
        <v>91.407450276660001</v>
      </c>
      <c r="E12" s="226">
        <f t="shared" si="1"/>
        <v>90.168871024959998</v>
      </c>
      <c r="F12" s="226">
        <f t="shared" si="1"/>
        <v>91.325597490359996</v>
      </c>
      <c r="G12" s="226">
        <f t="shared" si="1"/>
        <v>91.517367693490002</v>
      </c>
      <c r="H12" s="226">
        <f t="shared" si="1"/>
        <v>92.520304032729996</v>
      </c>
    </row>
    <row r="13" spans="1:9" x14ac:dyDescent="0.2">
      <c r="A13" s="82" t="str">
        <f>MT_ALL!A13</f>
        <v>Внутрішній борг</v>
      </c>
      <c r="B13" s="126">
        <f>MT_ALL!B13/DMLMLR</f>
        <v>36.532691437769998</v>
      </c>
      <c r="C13" s="126">
        <f>MT_ALL!C13/DMLMLR</f>
        <v>37.30449890701</v>
      </c>
      <c r="D13" s="126">
        <f>MT_ALL!D13/DMLMLR</f>
        <v>38.091812763619998</v>
      </c>
      <c r="E13" s="126">
        <f>MT_ALL!E13/DMLMLR</f>
        <v>38.175580888250003</v>
      </c>
      <c r="F13" s="126">
        <f>MT_ALL!F13/DMLMLR</f>
        <v>37.54289189256</v>
      </c>
      <c r="G13" s="126">
        <f>MT_ALL!G13/DMLMLR</f>
        <v>37.619913136839997</v>
      </c>
      <c r="H13" s="126">
        <f>MT_ALL!H13/DMLMLR</f>
        <v>38.182839519749997</v>
      </c>
    </row>
    <row r="14" spans="1:9" x14ac:dyDescent="0.2">
      <c r="A14" s="82" t="str">
        <f>MT_ALL!A14</f>
        <v>Зовнішній борг</v>
      </c>
      <c r="B14" s="126">
        <f>MT_ALL!B14/DMLMLR</f>
        <v>53.72081259622</v>
      </c>
      <c r="C14" s="126">
        <f>MT_ALL!C14/DMLMLR</f>
        <v>53.438187894830001</v>
      </c>
      <c r="D14" s="126">
        <f>MT_ALL!D14/DMLMLR</f>
        <v>53.315637513040002</v>
      </c>
      <c r="E14" s="126">
        <f>MT_ALL!E14/DMLMLR</f>
        <v>51.993290136710002</v>
      </c>
      <c r="F14" s="126">
        <f>MT_ALL!F14/DMLMLR</f>
        <v>53.782705597800003</v>
      </c>
      <c r="G14" s="126">
        <f>MT_ALL!G14/DMLMLR</f>
        <v>53.897454556649997</v>
      </c>
      <c r="H14" s="126">
        <f>MT_ALL!H14/DMLMLR</f>
        <v>54.337464512979999</v>
      </c>
    </row>
    <row r="16" spans="1:9" x14ac:dyDescent="0.2">
      <c r="H16" s="67" t="s">
        <v>38</v>
      </c>
    </row>
    <row r="17" spans="1:8" x14ac:dyDescent="0.2">
      <c r="A17" s="94"/>
      <c r="B17" s="232">
        <f>MT_ALL!B17</f>
        <v>44196</v>
      </c>
      <c r="C17" s="232">
        <f>MT_ALL!C17</f>
        <v>44227</v>
      </c>
      <c r="D17" s="232">
        <f>MT_ALL!D17</f>
        <v>44255</v>
      </c>
      <c r="E17" s="232">
        <f>MT_ALL!E17</f>
        <v>44286</v>
      </c>
      <c r="F17" s="232">
        <f>MT_ALL!F17</f>
        <v>44316</v>
      </c>
      <c r="G17" s="232">
        <f>MT_ALL!G17</f>
        <v>44347</v>
      </c>
      <c r="H17" s="232">
        <f>MT_ALL!H17</f>
        <v>44377</v>
      </c>
    </row>
    <row r="18" spans="1:8" x14ac:dyDescent="0.2">
      <c r="A18" s="70" t="str">
        <f>MT_ALL!A18</f>
        <v>Загальна сума державного та гарантованого державою боргу</v>
      </c>
      <c r="B18" s="226">
        <f t="shared" ref="B18:H18" si="2">SUM(B19:B20)</f>
        <v>1</v>
      </c>
      <c r="C18" s="226">
        <f t="shared" si="2"/>
        <v>1</v>
      </c>
      <c r="D18" s="226">
        <f t="shared" si="2"/>
        <v>1</v>
      </c>
      <c r="E18" s="226">
        <f t="shared" si="2"/>
        <v>1</v>
      </c>
      <c r="F18" s="226">
        <f t="shared" si="2"/>
        <v>1</v>
      </c>
      <c r="G18" s="226">
        <f t="shared" si="2"/>
        <v>1</v>
      </c>
      <c r="H18" s="226">
        <f t="shared" si="2"/>
        <v>1</v>
      </c>
    </row>
    <row r="19" spans="1:8" x14ac:dyDescent="0.2">
      <c r="A19" s="82" t="str">
        <f>MT_ALL!A19</f>
        <v>Внутрішній борг</v>
      </c>
      <c r="B19" s="234">
        <f>MT_ALL!B19</f>
        <v>0.404779</v>
      </c>
      <c r="C19" s="234">
        <f>MT_ALL!C19</f>
        <v>0.41110200000000002</v>
      </c>
      <c r="D19" s="234">
        <f>MT_ALL!D19</f>
        <v>0.41672500000000001</v>
      </c>
      <c r="E19" s="234">
        <f>MT_ALL!E19</f>
        <v>0.42337900000000001</v>
      </c>
      <c r="F19" s="234">
        <f>MT_ALL!F19</f>
        <v>0.41108800000000001</v>
      </c>
      <c r="G19" s="234">
        <f>MT_ALL!G19</f>
        <v>0.41106900000000002</v>
      </c>
      <c r="H19" s="234">
        <f>MT_ALL!H19</f>
        <v>0.41269699999999998</v>
      </c>
    </row>
    <row r="20" spans="1:8" x14ac:dyDescent="0.2">
      <c r="A20" s="82" t="str">
        <f>MT_ALL!A20</f>
        <v>Зовнішній борг</v>
      </c>
      <c r="B20" s="234">
        <f>MT_ALL!B20</f>
        <v>0.595221</v>
      </c>
      <c r="C20" s="234">
        <f>MT_ALL!C20</f>
        <v>0.58889800000000003</v>
      </c>
      <c r="D20" s="234">
        <f>MT_ALL!D20</f>
        <v>0.58327499999999999</v>
      </c>
      <c r="E20" s="234">
        <f>MT_ALL!E20</f>
        <v>0.57662100000000005</v>
      </c>
      <c r="F20" s="234">
        <f>MT_ALL!F20</f>
        <v>0.58891199999999999</v>
      </c>
      <c r="G20" s="234">
        <f>MT_ALL!G20</f>
        <v>0.58893099999999998</v>
      </c>
      <c r="H20" s="234">
        <f>MT_ALL!H20</f>
        <v>0.58730300000000002</v>
      </c>
    </row>
  </sheetData>
  <mergeCells count="1">
    <mergeCell ref="A2:H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O247"/>
  <sheetViews>
    <sheetView workbookViewId="0">
      <selection activeCell="A4" sqref="A4"/>
    </sheetView>
  </sheetViews>
  <sheetFormatPr defaultColWidth="9.140625" defaultRowHeight="12.75" x14ac:dyDescent="0.2"/>
  <cols>
    <col min="1" max="1" width="63.28515625" style="221" bestFit="1" customWidth="1"/>
    <col min="2" max="2" width="14.7109375" style="221" customWidth="1"/>
    <col min="3" max="7" width="14.42578125" style="221" bestFit="1" customWidth="1"/>
    <col min="8" max="8" width="13" style="221" customWidth="1"/>
    <col min="9" max="16384" width="9.140625" style="221"/>
  </cols>
  <sheetData>
    <row r="2" spans="1:15" ht="18.75" x14ac:dyDescent="0.2">
      <c r="A2" s="5" t="s">
        <v>100</v>
      </c>
      <c r="B2" s="5"/>
      <c r="C2" s="5"/>
      <c r="D2" s="5"/>
      <c r="E2" s="5"/>
      <c r="F2" s="5"/>
      <c r="G2" s="5"/>
      <c r="H2" s="5"/>
      <c r="I2" s="214"/>
      <c r="J2" s="214"/>
      <c r="K2" s="214"/>
      <c r="L2" s="214"/>
      <c r="M2" s="214"/>
      <c r="N2" s="214"/>
      <c r="O2" s="214"/>
    </row>
    <row r="3" spans="1:15" x14ac:dyDescent="0.2">
      <c r="A3" s="76"/>
    </row>
    <row r="4" spans="1:15" s="236" customFormat="1" x14ac:dyDescent="0.2">
      <c r="A4" s="229" t="str">
        <f>$A$2 &amp; " (" &amp;H4 &amp; ")"</f>
        <v>Державний та гарантований державою борг України за поточний рік (млрд. грн)</v>
      </c>
      <c r="H4" s="236" t="str">
        <f>VALUAH</f>
        <v>млрд. грн</v>
      </c>
    </row>
    <row r="5" spans="1:15" s="37" customFormat="1" x14ac:dyDescent="0.2">
      <c r="A5" s="178"/>
      <c r="B5" s="244">
        <v>44196</v>
      </c>
      <c r="C5" s="244">
        <v>44227</v>
      </c>
      <c r="D5" s="244">
        <v>44255</v>
      </c>
      <c r="E5" s="244">
        <v>44286</v>
      </c>
      <c r="F5" s="244">
        <v>44316</v>
      </c>
      <c r="G5" s="244">
        <v>44347</v>
      </c>
      <c r="H5" s="194">
        <v>44377</v>
      </c>
    </row>
    <row r="6" spans="1:15" s="143" customFormat="1" x14ac:dyDescent="0.2">
      <c r="A6" s="61" t="s">
        <v>142</v>
      </c>
      <c r="B6" s="10">
        <f t="shared" ref="B6:H6" si="0">SUM(B7:B8)</f>
        <v>2551.88172516842</v>
      </c>
      <c r="C6" s="10">
        <f t="shared" si="0"/>
        <v>2558.2994947371999</v>
      </c>
      <c r="D6" s="10">
        <f t="shared" si="0"/>
        <v>2553.0192269752497</v>
      </c>
      <c r="E6" s="10">
        <f t="shared" si="0"/>
        <v>2514.3770023014199</v>
      </c>
      <c r="F6" s="10">
        <f t="shared" si="0"/>
        <v>2534.2853303584698</v>
      </c>
      <c r="G6" s="10">
        <f t="shared" si="0"/>
        <v>2516.7642185268001</v>
      </c>
      <c r="H6" s="10">
        <f t="shared" si="0"/>
        <v>2514.3595384780501</v>
      </c>
    </row>
    <row r="7" spans="1:15" s="239" customFormat="1" x14ac:dyDescent="0.2">
      <c r="A7" s="177" t="s">
        <v>64</v>
      </c>
      <c r="B7" s="166">
        <v>2259.2315015926201</v>
      </c>
      <c r="C7" s="166">
        <v>2263.7939052536699</v>
      </c>
      <c r="D7" s="166">
        <v>2263.7420933101398</v>
      </c>
      <c r="E7" s="166">
        <v>2234.8273380804098</v>
      </c>
      <c r="F7" s="166">
        <v>2258.0380348304798</v>
      </c>
      <c r="G7" s="166">
        <v>2241.1788284251102</v>
      </c>
      <c r="H7" s="8">
        <v>2224.8166384361102</v>
      </c>
    </row>
    <row r="8" spans="1:15" s="239" customFormat="1" x14ac:dyDescent="0.2">
      <c r="A8" s="177" t="s">
        <v>14</v>
      </c>
      <c r="B8" s="166">
        <v>292.6502235758</v>
      </c>
      <c r="C8" s="166">
        <v>294.50558948353</v>
      </c>
      <c r="D8" s="166">
        <v>289.27713366511</v>
      </c>
      <c r="E8" s="166">
        <v>279.54966422101</v>
      </c>
      <c r="F8" s="166">
        <v>276.24729552798999</v>
      </c>
      <c r="G8" s="166">
        <v>275.58539010169</v>
      </c>
      <c r="H8" s="8">
        <v>289.54290004194002</v>
      </c>
    </row>
    <row r="9" spans="1:15" x14ac:dyDescent="0.2"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</row>
    <row r="10" spans="1:15" x14ac:dyDescent="0.2">
      <c r="A10" s="229" t="str">
        <f>$A$2 &amp; " (" &amp;H10 &amp; ")"</f>
        <v>Державний та гарантований державою борг України за поточний рік (млрд. дол. США)</v>
      </c>
      <c r="B10" s="214"/>
      <c r="C10" s="214"/>
      <c r="D10" s="214"/>
      <c r="E10" s="214"/>
      <c r="F10" s="214"/>
      <c r="G10" s="214"/>
      <c r="H10" s="236" t="str">
        <f>VALUSD</f>
        <v>млрд. дол. США</v>
      </c>
      <c r="I10" s="214"/>
      <c r="J10" s="214"/>
      <c r="K10" s="214"/>
      <c r="L10" s="214"/>
      <c r="M10" s="214"/>
    </row>
    <row r="11" spans="1:15" s="141" customFormat="1" x14ac:dyDescent="0.2">
      <c r="A11" s="161"/>
      <c r="B11" s="244">
        <v>44196</v>
      </c>
      <c r="C11" s="244">
        <v>44227</v>
      </c>
      <c r="D11" s="244">
        <v>44255</v>
      </c>
      <c r="E11" s="244">
        <v>44286</v>
      </c>
      <c r="F11" s="244">
        <v>44316</v>
      </c>
      <c r="G11" s="244">
        <v>44347</v>
      </c>
      <c r="H11" s="194">
        <v>44377</v>
      </c>
      <c r="I11" s="37"/>
      <c r="J11" s="37"/>
      <c r="K11" s="37"/>
      <c r="L11" s="37"/>
      <c r="M11" s="37"/>
      <c r="N11" s="37"/>
      <c r="O11" s="37"/>
    </row>
    <row r="12" spans="1:15" s="17" customFormat="1" x14ac:dyDescent="0.2">
      <c r="A12" s="61" t="s">
        <v>142</v>
      </c>
      <c r="B12" s="10">
        <f t="shared" ref="B12:H12" si="1">SUM(B13:B14)</f>
        <v>90.253504033989998</v>
      </c>
      <c r="C12" s="10">
        <f t="shared" si="1"/>
        <v>90.742686801840009</v>
      </c>
      <c r="D12" s="10">
        <f t="shared" si="1"/>
        <v>91.407450276660001</v>
      </c>
      <c r="E12" s="10">
        <f t="shared" si="1"/>
        <v>90.168871024959998</v>
      </c>
      <c r="F12" s="10">
        <f t="shared" si="1"/>
        <v>91.325597490359996</v>
      </c>
      <c r="G12" s="10">
        <f t="shared" si="1"/>
        <v>91.517367693490002</v>
      </c>
      <c r="H12" s="10">
        <f t="shared" si="1"/>
        <v>92.520304032729996</v>
      </c>
      <c r="I12" s="11"/>
      <c r="J12" s="11"/>
      <c r="K12" s="11"/>
      <c r="L12" s="11"/>
      <c r="M12" s="11"/>
    </row>
    <row r="13" spans="1:15" s="87" customFormat="1" x14ac:dyDescent="0.2">
      <c r="A13" s="77" t="s">
        <v>64</v>
      </c>
      <c r="B13" s="166">
        <v>79.903217077660003</v>
      </c>
      <c r="C13" s="166">
        <v>80.296596137760005</v>
      </c>
      <c r="D13" s="166">
        <v>81.050268108840001</v>
      </c>
      <c r="E13" s="48">
        <v>80.143851867150005</v>
      </c>
      <c r="F13" s="48">
        <v>81.370739993870004</v>
      </c>
      <c r="G13" s="48">
        <v>81.496226542759999</v>
      </c>
      <c r="H13" s="120">
        <v>81.866061179889996</v>
      </c>
      <c r="I13" s="73"/>
      <c r="J13" s="73"/>
      <c r="K13" s="73"/>
      <c r="L13" s="73"/>
      <c r="M13" s="73"/>
    </row>
    <row r="14" spans="1:15" s="87" customFormat="1" x14ac:dyDescent="0.2">
      <c r="A14" s="77" t="s">
        <v>14</v>
      </c>
      <c r="B14" s="166">
        <v>10.350286956330001</v>
      </c>
      <c r="C14" s="166">
        <v>10.44609066408</v>
      </c>
      <c r="D14" s="166">
        <v>10.35718216782</v>
      </c>
      <c r="E14" s="48">
        <v>10.02501915781</v>
      </c>
      <c r="F14" s="48">
        <v>9.9548574964899998</v>
      </c>
      <c r="G14" s="48">
        <v>10.021141150729999</v>
      </c>
      <c r="H14" s="120">
        <v>10.65424285284</v>
      </c>
      <c r="I14" s="73"/>
      <c r="J14" s="73"/>
      <c r="K14" s="73"/>
      <c r="L14" s="73"/>
      <c r="M14" s="73"/>
    </row>
    <row r="15" spans="1:15" x14ac:dyDescent="0.2"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</row>
    <row r="16" spans="1:15" s="236" customFormat="1" x14ac:dyDescent="0.2">
      <c r="A16" s="55"/>
      <c r="B16" s="45"/>
      <c r="C16" s="45"/>
      <c r="D16" s="45"/>
      <c r="E16" s="45"/>
      <c r="F16" s="45"/>
      <c r="G16" s="45"/>
      <c r="H16" s="67" t="s">
        <v>38</v>
      </c>
    </row>
    <row r="17" spans="1:15" s="141" customFormat="1" x14ac:dyDescent="0.2">
      <c r="A17" s="251"/>
      <c r="B17" s="244">
        <v>44196</v>
      </c>
      <c r="C17" s="244">
        <v>44227</v>
      </c>
      <c r="D17" s="244">
        <v>44255</v>
      </c>
      <c r="E17" s="244">
        <v>44286</v>
      </c>
      <c r="F17" s="244">
        <v>44316</v>
      </c>
      <c r="G17" s="244">
        <v>44347</v>
      </c>
      <c r="H17" s="244">
        <v>44377</v>
      </c>
      <c r="I17" s="37"/>
      <c r="J17" s="37"/>
      <c r="K17" s="37"/>
      <c r="L17" s="37"/>
      <c r="M17" s="37"/>
      <c r="N17" s="37"/>
      <c r="O17" s="37"/>
    </row>
    <row r="18" spans="1:15" s="17" customFormat="1" x14ac:dyDescent="0.2">
      <c r="A18" s="61" t="s">
        <v>142</v>
      </c>
      <c r="B18" s="10">
        <f t="shared" ref="B18:H18" si="2">SUM(B19:B20)</f>
        <v>1</v>
      </c>
      <c r="C18" s="10">
        <f t="shared" si="2"/>
        <v>1</v>
      </c>
      <c r="D18" s="10">
        <f t="shared" si="2"/>
        <v>1</v>
      </c>
      <c r="E18" s="10">
        <f t="shared" si="2"/>
        <v>1</v>
      </c>
      <c r="F18" s="10">
        <f t="shared" si="2"/>
        <v>1</v>
      </c>
      <c r="G18" s="10">
        <f t="shared" si="2"/>
        <v>1</v>
      </c>
      <c r="H18" s="10">
        <f t="shared" si="2"/>
        <v>1</v>
      </c>
      <c r="I18" s="11"/>
      <c r="J18" s="11"/>
      <c r="K18" s="11"/>
      <c r="L18" s="11"/>
      <c r="M18" s="11"/>
    </row>
    <row r="19" spans="1:15" s="87" customFormat="1" x14ac:dyDescent="0.2">
      <c r="A19" s="77" t="s">
        <v>64</v>
      </c>
      <c r="B19" s="146">
        <v>0.88532</v>
      </c>
      <c r="C19" s="146">
        <v>0.88488199999999995</v>
      </c>
      <c r="D19" s="146">
        <v>0.88669200000000004</v>
      </c>
      <c r="E19" s="146">
        <v>0.88882000000000005</v>
      </c>
      <c r="F19" s="146">
        <v>0.89099600000000001</v>
      </c>
      <c r="G19" s="146">
        <v>0.89049999999999996</v>
      </c>
      <c r="H19" s="205">
        <v>0.88484399999999996</v>
      </c>
      <c r="I19" s="73"/>
      <c r="J19" s="73"/>
      <c r="K19" s="73"/>
      <c r="L19" s="73"/>
      <c r="M19" s="73"/>
    </row>
    <row r="20" spans="1:15" s="87" customFormat="1" x14ac:dyDescent="0.2">
      <c r="A20" s="77" t="s">
        <v>14</v>
      </c>
      <c r="B20" s="146">
        <v>0.11468</v>
      </c>
      <c r="C20" s="146">
        <v>0.115118</v>
      </c>
      <c r="D20" s="146">
        <v>0.11330800000000001</v>
      </c>
      <c r="E20" s="146">
        <v>0.11118</v>
      </c>
      <c r="F20" s="146">
        <v>0.109004</v>
      </c>
      <c r="G20" s="146">
        <v>0.1095</v>
      </c>
      <c r="H20" s="205">
        <v>0.11515599999999999</v>
      </c>
      <c r="I20" s="73"/>
      <c r="J20" s="73"/>
      <c r="K20" s="73"/>
      <c r="L20" s="73"/>
      <c r="M20" s="73"/>
    </row>
    <row r="21" spans="1:15" x14ac:dyDescent="0.2"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</row>
    <row r="22" spans="1:15" x14ac:dyDescent="0.2"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</row>
    <row r="23" spans="1:15" x14ac:dyDescent="0.2"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</row>
    <row r="24" spans="1:15" x14ac:dyDescent="0.2"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</row>
    <row r="25" spans="1:15" s="55" customFormat="1" x14ac:dyDescent="0.2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</row>
    <row r="26" spans="1:15" x14ac:dyDescent="0.2"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</row>
    <row r="27" spans="1:15" x14ac:dyDescent="0.2"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</row>
    <row r="28" spans="1:15" x14ac:dyDescent="0.2"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</row>
    <row r="29" spans="1:15" x14ac:dyDescent="0.2"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</row>
    <row r="30" spans="1:15" x14ac:dyDescent="0.2"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</row>
    <row r="31" spans="1:15" x14ac:dyDescent="0.2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</row>
    <row r="32" spans="1:15" x14ac:dyDescent="0.2"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</row>
    <row r="33" spans="2:13" x14ac:dyDescent="0.2"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</row>
    <row r="34" spans="2:13" x14ac:dyDescent="0.2"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</row>
    <row r="35" spans="2:13" x14ac:dyDescent="0.2"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</row>
    <row r="36" spans="2:13" x14ac:dyDescent="0.2"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</row>
    <row r="37" spans="2:13" x14ac:dyDescent="0.2"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</row>
    <row r="38" spans="2:13" x14ac:dyDescent="0.2"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</row>
    <row r="39" spans="2:13" x14ac:dyDescent="0.2"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</row>
    <row r="40" spans="2:13" x14ac:dyDescent="0.2"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</row>
    <row r="41" spans="2:13" x14ac:dyDescent="0.2"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</row>
    <row r="42" spans="2:13" x14ac:dyDescent="0.2"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</row>
    <row r="43" spans="2:13" x14ac:dyDescent="0.2"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</row>
    <row r="44" spans="2:13" x14ac:dyDescent="0.2"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</row>
    <row r="45" spans="2:13" x14ac:dyDescent="0.2"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</row>
    <row r="46" spans="2:13" x14ac:dyDescent="0.2"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</row>
    <row r="47" spans="2:13" x14ac:dyDescent="0.2">
      <c r="B47" s="214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</row>
    <row r="48" spans="2:13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</row>
    <row r="49" spans="2:13" x14ac:dyDescent="0.2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</row>
    <row r="50" spans="2:13" x14ac:dyDescent="0.2"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</row>
    <row r="51" spans="2:13" x14ac:dyDescent="0.2"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</row>
    <row r="52" spans="2:13" x14ac:dyDescent="0.2">
      <c r="B52" s="214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</row>
    <row r="53" spans="2:13" x14ac:dyDescent="0.2"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</row>
    <row r="54" spans="2:13" x14ac:dyDescent="0.2">
      <c r="B54" s="214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</row>
    <row r="55" spans="2:13" x14ac:dyDescent="0.2"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</row>
    <row r="56" spans="2:13" x14ac:dyDescent="0.2">
      <c r="B56" s="214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</row>
    <row r="57" spans="2:13" x14ac:dyDescent="0.2">
      <c r="B57" s="214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</row>
    <row r="58" spans="2:13" x14ac:dyDescent="0.2"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</row>
    <row r="59" spans="2:13" x14ac:dyDescent="0.2"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</row>
    <row r="60" spans="2:13" x14ac:dyDescent="0.2"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</row>
    <row r="61" spans="2:13" x14ac:dyDescent="0.2">
      <c r="B61" s="214"/>
      <c r="C61" s="214"/>
      <c r="D61" s="214"/>
      <c r="E61" s="214"/>
      <c r="F61" s="214"/>
      <c r="G61" s="214"/>
      <c r="H61" s="214"/>
      <c r="I61" s="214"/>
      <c r="J61" s="214"/>
      <c r="K61" s="214"/>
      <c r="L61" s="214"/>
      <c r="M61" s="214"/>
    </row>
    <row r="62" spans="2:13" x14ac:dyDescent="0.2"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</row>
    <row r="63" spans="2:13" x14ac:dyDescent="0.2"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</row>
    <row r="64" spans="2:13" x14ac:dyDescent="0.2"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</row>
    <row r="65" spans="2:13" x14ac:dyDescent="0.2"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</row>
    <row r="66" spans="2:13" x14ac:dyDescent="0.2">
      <c r="B66" s="214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</row>
    <row r="67" spans="2:13" x14ac:dyDescent="0.2">
      <c r="B67" s="214"/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</row>
    <row r="68" spans="2:13" x14ac:dyDescent="0.2">
      <c r="B68" s="214"/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</row>
    <row r="69" spans="2:13" x14ac:dyDescent="0.2">
      <c r="B69" s="214"/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</row>
    <row r="70" spans="2:13" x14ac:dyDescent="0.2">
      <c r="B70" s="214"/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</row>
    <row r="71" spans="2:13" x14ac:dyDescent="0.2">
      <c r="B71" s="214"/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</row>
    <row r="72" spans="2:13" x14ac:dyDescent="0.2"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</row>
    <row r="73" spans="2:13" x14ac:dyDescent="0.2">
      <c r="B73" s="214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</row>
    <row r="74" spans="2:13" x14ac:dyDescent="0.2">
      <c r="B74" s="214"/>
      <c r="C74" s="214"/>
      <c r="D74" s="214"/>
      <c r="E74" s="214"/>
      <c r="F74" s="214"/>
      <c r="G74" s="214"/>
      <c r="H74" s="214"/>
      <c r="I74" s="214"/>
      <c r="J74" s="214"/>
      <c r="K74" s="214"/>
      <c r="L74" s="214"/>
      <c r="M74" s="214"/>
    </row>
    <row r="75" spans="2:13" x14ac:dyDescent="0.2">
      <c r="B75" s="214"/>
      <c r="C75" s="214"/>
      <c r="D75" s="214"/>
      <c r="E75" s="214"/>
      <c r="F75" s="214"/>
      <c r="G75" s="214"/>
      <c r="H75" s="214"/>
      <c r="I75" s="214"/>
      <c r="J75" s="214"/>
      <c r="K75" s="214"/>
      <c r="L75" s="214"/>
      <c r="M75" s="214"/>
    </row>
    <row r="76" spans="2:13" x14ac:dyDescent="0.2">
      <c r="B76" s="214"/>
      <c r="C76" s="214"/>
      <c r="D76" s="214"/>
      <c r="E76" s="214"/>
      <c r="F76" s="214"/>
      <c r="G76" s="214"/>
      <c r="H76" s="214"/>
      <c r="I76" s="214"/>
      <c r="J76" s="214"/>
      <c r="K76" s="214"/>
      <c r="L76" s="214"/>
      <c r="M76" s="214"/>
    </row>
    <row r="77" spans="2:13" x14ac:dyDescent="0.2">
      <c r="B77" s="214"/>
      <c r="C77" s="214"/>
      <c r="D77" s="214"/>
      <c r="E77" s="214"/>
      <c r="F77" s="214"/>
      <c r="G77" s="214"/>
      <c r="H77" s="214"/>
      <c r="I77" s="214"/>
      <c r="J77" s="214"/>
      <c r="K77" s="214"/>
      <c r="L77" s="214"/>
      <c r="M77" s="214"/>
    </row>
    <row r="78" spans="2:13" x14ac:dyDescent="0.2">
      <c r="B78" s="214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</row>
    <row r="79" spans="2:13" x14ac:dyDescent="0.2">
      <c r="B79" s="214"/>
      <c r="C79" s="214"/>
      <c r="D79" s="214"/>
      <c r="E79" s="214"/>
      <c r="F79" s="214"/>
      <c r="G79" s="214"/>
      <c r="H79" s="214"/>
      <c r="I79" s="214"/>
      <c r="J79" s="214"/>
      <c r="K79" s="214"/>
      <c r="L79" s="214"/>
      <c r="M79" s="214"/>
    </row>
    <row r="80" spans="2:13" x14ac:dyDescent="0.2">
      <c r="B80" s="214"/>
      <c r="C80" s="214"/>
      <c r="D80" s="214"/>
      <c r="E80" s="214"/>
      <c r="F80" s="214"/>
      <c r="G80" s="214"/>
      <c r="H80" s="214"/>
      <c r="I80" s="214"/>
      <c r="J80" s="214"/>
      <c r="K80" s="214"/>
      <c r="L80" s="214"/>
      <c r="M80" s="214"/>
    </row>
    <row r="81" spans="2:13" x14ac:dyDescent="0.2">
      <c r="B81" s="214"/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</row>
    <row r="82" spans="2:13" x14ac:dyDescent="0.2">
      <c r="B82" s="214"/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14"/>
    </row>
    <row r="83" spans="2:13" x14ac:dyDescent="0.2">
      <c r="B83" s="214"/>
      <c r="C83" s="214"/>
      <c r="D83" s="214"/>
      <c r="E83" s="214"/>
      <c r="F83" s="214"/>
      <c r="G83" s="214"/>
      <c r="H83" s="214"/>
      <c r="I83" s="214"/>
      <c r="J83" s="214"/>
      <c r="K83" s="214"/>
      <c r="L83" s="214"/>
      <c r="M83" s="214"/>
    </row>
    <row r="84" spans="2:13" x14ac:dyDescent="0.2">
      <c r="B84" s="214"/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</row>
    <row r="85" spans="2:13" x14ac:dyDescent="0.2"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</row>
    <row r="86" spans="2:13" x14ac:dyDescent="0.2">
      <c r="B86" s="214"/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</row>
    <row r="87" spans="2:13" x14ac:dyDescent="0.2">
      <c r="B87" s="214"/>
      <c r="C87" s="214"/>
      <c r="D87" s="214"/>
      <c r="E87" s="214"/>
      <c r="F87" s="214"/>
      <c r="G87" s="214"/>
      <c r="H87" s="214"/>
      <c r="I87" s="214"/>
      <c r="J87" s="214"/>
      <c r="K87" s="214"/>
      <c r="L87" s="214"/>
      <c r="M87" s="214"/>
    </row>
    <row r="88" spans="2:13" x14ac:dyDescent="0.2">
      <c r="B88" s="214"/>
      <c r="C88" s="214"/>
      <c r="D88" s="214"/>
      <c r="E88" s="214"/>
      <c r="F88" s="214"/>
      <c r="G88" s="214"/>
      <c r="H88" s="214"/>
      <c r="I88" s="214"/>
      <c r="J88" s="214"/>
      <c r="K88" s="214"/>
      <c r="L88" s="214"/>
      <c r="M88" s="214"/>
    </row>
    <row r="89" spans="2:13" x14ac:dyDescent="0.2">
      <c r="B89" s="214"/>
      <c r="C89" s="214"/>
      <c r="D89" s="214"/>
      <c r="E89" s="214"/>
      <c r="F89" s="214"/>
      <c r="G89" s="214"/>
      <c r="H89" s="214"/>
      <c r="I89" s="214"/>
      <c r="J89" s="214"/>
      <c r="K89" s="214"/>
      <c r="L89" s="214"/>
      <c r="M89" s="214"/>
    </row>
    <row r="90" spans="2:13" x14ac:dyDescent="0.2">
      <c r="B90" s="214"/>
      <c r="C90" s="214"/>
      <c r="D90" s="214"/>
      <c r="E90" s="214"/>
      <c r="F90" s="214"/>
      <c r="G90" s="214"/>
      <c r="H90" s="214"/>
      <c r="I90" s="214"/>
      <c r="J90" s="214"/>
      <c r="K90" s="214"/>
      <c r="L90" s="214"/>
      <c r="M90" s="214"/>
    </row>
    <row r="91" spans="2:13" x14ac:dyDescent="0.2">
      <c r="B91" s="214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</row>
    <row r="92" spans="2:13" x14ac:dyDescent="0.2">
      <c r="B92" s="214"/>
      <c r="C92" s="214"/>
      <c r="D92" s="214"/>
      <c r="E92" s="214"/>
      <c r="F92" s="214"/>
      <c r="G92" s="214"/>
      <c r="H92" s="214"/>
      <c r="I92" s="214"/>
      <c r="J92" s="214"/>
      <c r="K92" s="214"/>
      <c r="L92" s="214"/>
      <c r="M92" s="214"/>
    </row>
    <row r="93" spans="2:13" x14ac:dyDescent="0.2">
      <c r="B93" s="214"/>
      <c r="C93" s="214"/>
      <c r="D93" s="214"/>
      <c r="E93" s="214"/>
      <c r="F93" s="214"/>
      <c r="G93" s="214"/>
      <c r="H93" s="214"/>
      <c r="I93" s="214"/>
      <c r="J93" s="214"/>
      <c r="K93" s="214"/>
      <c r="L93" s="214"/>
      <c r="M93" s="214"/>
    </row>
    <row r="94" spans="2:13" x14ac:dyDescent="0.2"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</row>
    <row r="95" spans="2:13" x14ac:dyDescent="0.2">
      <c r="B95" s="214"/>
      <c r="C95" s="214"/>
      <c r="D95" s="214"/>
      <c r="E95" s="214"/>
      <c r="F95" s="214"/>
      <c r="G95" s="214"/>
      <c r="H95" s="214"/>
      <c r="I95" s="214"/>
      <c r="J95" s="214"/>
      <c r="K95" s="214"/>
      <c r="L95" s="214"/>
      <c r="M95" s="214"/>
    </row>
    <row r="96" spans="2:13" x14ac:dyDescent="0.2">
      <c r="B96" s="214"/>
      <c r="C96" s="214"/>
      <c r="D96" s="214"/>
      <c r="E96" s="214"/>
      <c r="F96" s="214"/>
      <c r="G96" s="214"/>
      <c r="H96" s="214"/>
      <c r="I96" s="214"/>
      <c r="J96" s="214"/>
      <c r="K96" s="214"/>
      <c r="L96" s="214"/>
      <c r="M96" s="214"/>
    </row>
    <row r="97" spans="2:13" x14ac:dyDescent="0.2">
      <c r="B97" s="214"/>
      <c r="C97" s="214"/>
      <c r="D97" s="214"/>
      <c r="E97" s="214"/>
      <c r="F97" s="214"/>
      <c r="G97" s="214"/>
      <c r="H97" s="214"/>
      <c r="I97" s="214"/>
      <c r="J97" s="214"/>
      <c r="K97" s="214"/>
      <c r="L97" s="214"/>
      <c r="M97" s="214"/>
    </row>
    <row r="98" spans="2:13" x14ac:dyDescent="0.2">
      <c r="B98" s="214"/>
      <c r="C98" s="214"/>
      <c r="D98" s="214"/>
      <c r="E98" s="214"/>
      <c r="F98" s="214"/>
      <c r="G98" s="214"/>
      <c r="H98" s="214"/>
      <c r="I98" s="214"/>
      <c r="J98" s="214"/>
      <c r="K98" s="214"/>
      <c r="L98" s="214"/>
      <c r="M98" s="214"/>
    </row>
    <row r="99" spans="2:13" x14ac:dyDescent="0.2">
      <c r="B99" s="214"/>
      <c r="C99" s="214"/>
      <c r="D99" s="214"/>
      <c r="E99" s="214"/>
      <c r="F99" s="214"/>
      <c r="G99" s="214"/>
      <c r="H99" s="214"/>
      <c r="I99" s="214"/>
      <c r="J99" s="214"/>
      <c r="K99" s="214"/>
      <c r="L99" s="214"/>
      <c r="M99" s="214"/>
    </row>
    <row r="100" spans="2:13" x14ac:dyDescent="0.2">
      <c r="B100" s="214"/>
      <c r="C100" s="214"/>
      <c r="D100" s="214"/>
      <c r="E100" s="214"/>
      <c r="F100" s="214"/>
      <c r="G100" s="214"/>
      <c r="H100" s="214"/>
      <c r="I100" s="214"/>
      <c r="J100" s="214"/>
      <c r="K100" s="214"/>
      <c r="L100" s="214"/>
      <c r="M100" s="214"/>
    </row>
    <row r="101" spans="2:13" x14ac:dyDescent="0.2">
      <c r="B101" s="214"/>
      <c r="C101" s="214"/>
      <c r="D101" s="214"/>
      <c r="E101" s="214"/>
      <c r="F101" s="214"/>
      <c r="G101" s="214"/>
      <c r="H101" s="214"/>
      <c r="I101" s="214"/>
      <c r="J101" s="214"/>
      <c r="K101" s="214"/>
      <c r="L101" s="214"/>
      <c r="M101" s="214"/>
    </row>
    <row r="102" spans="2:13" x14ac:dyDescent="0.2">
      <c r="B102" s="214"/>
      <c r="C102" s="214"/>
      <c r="D102" s="214"/>
      <c r="E102" s="214"/>
      <c r="F102" s="214"/>
      <c r="G102" s="214"/>
      <c r="H102" s="214"/>
      <c r="I102" s="214"/>
      <c r="J102" s="214"/>
      <c r="K102" s="214"/>
      <c r="L102" s="214"/>
      <c r="M102" s="214"/>
    </row>
    <row r="103" spans="2:13" x14ac:dyDescent="0.2">
      <c r="B103" s="214"/>
      <c r="C103" s="214"/>
      <c r="D103" s="214"/>
      <c r="E103" s="214"/>
      <c r="F103" s="214"/>
      <c r="G103" s="214"/>
      <c r="H103" s="214"/>
      <c r="I103" s="214"/>
      <c r="J103" s="214"/>
      <c r="K103" s="214"/>
      <c r="L103" s="214"/>
      <c r="M103" s="214"/>
    </row>
    <row r="104" spans="2:13" x14ac:dyDescent="0.2">
      <c r="B104" s="214"/>
      <c r="C104" s="214"/>
      <c r="D104" s="214"/>
      <c r="E104" s="214"/>
      <c r="F104" s="214"/>
      <c r="G104" s="214"/>
      <c r="H104" s="214"/>
      <c r="I104" s="214"/>
      <c r="J104" s="214"/>
      <c r="K104" s="214"/>
      <c r="L104" s="214"/>
      <c r="M104" s="214"/>
    </row>
    <row r="105" spans="2:13" x14ac:dyDescent="0.2">
      <c r="B105" s="214"/>
      <c r="C105" s="214"/>
      <c r="D105" s="214"/>
      <c r="E105" s="214"/>
      <c r="F105" s="214"/>
      <c r="G105" s="214"/>
      <c r="H105" s="214"/>
      <c r="I105" s="214"/>
      <c r="J105" s="214"/>
      <c r="K105" s="214"/>
      <c r="L105" s="214"/>
      <c r="M105" s="214"/>
    </row>
    <row r="106" spans="2:13" x14ac:dyDescent="0.2">
      <c r="B106" s="214"/>
      <c r="C106" s="214"/>
      <c r="D106" s="214"/>
      <c r="E106" s="214"/>
      <c r="F106" s="214"/>
      <c r="G106" s="214"/>
      <c r="H106" s="214"/>
      <c r="I106" s="214"/>
      <c r="J106" s="214"/>
      <c r="K106" s="214"/>
      <c r="L106" s="214"/>
      <c r="M106" s="214"/>
    </row>
    <row r="107" spans="2:13" x14ac:dyDescent="0.2">
      <c r="B107" s="214"/>
      <c r="C107" s="214"/>
      <c r="D107" s="214"/>
      <c r="E107" s="214"/>
      <c r="F107" s="214"/>
      <c r="G107" s="214"/>
      <c r="H107" s="214"/>
      <c r="I107" s="214"/>
      <c r="J107" s="214"/>
      <c r="K107" s="214"/>
      <c r="L107" s="214"/>
      <c r="M107" s="214"/>
    </row>
    <row r="108" spans="2:13" x14ac:dyDescent="0.2">
      <c r="B108" s="214"/>
      <c r="C108" s="214"/>
      <c r="D108" s="214"/>
      <c r="E108" s="214"/>
      <c r="F108" s="214"/>
      <c r="G108" s="214"/>
      <c r="H108" s="214"/>
      <c r="I108" s="214"/>
      <c r="J108" s="214"/>
      <c r="K108" s="214"/>
      <c r="L108" s="214"/>
      <c r="M108" s="214"/>
    </row>
    <row r="109" spans="2:13" x14ac:dyDescent="0.2">
      <c r="B109" s="214"/>
      <c r="C109" s="214"/>
      <c r="D109" s="214"/>
      <c r="E109" s="214"/>
      <c r="F109" s="214"/>
      <c r="G109" s="214"/>
      <c r="H109" s="214"/>
      <c r="I109" s="214"/>
      <c r="J109" s="214"/>
      <c r="K109" s="214"/>
      <c r="L109" s="214"/>
      <c r="M109" s="214"/>
    </row>
    <row r="110" spans="2:13" x14ac:dyDescent="0.2">
      <c r="B110" s="214"/>
      <c r="C110" s="214"/>
      <c r="D110" s="214"/>
      <c r="E110" s="214"/>
      <c r="F110" s="214"/>
      <c r="G110" s="214"/>
      <c r="H110" s="214"/>
      <c r="I110" s="214"/>
      <c r="J110" s="214"/>
      <c r="K110" s="214"/>
      <c r="L110" s="214"/>
      <c r="M110" s="214"/>
    </row>
    <row r="111" spans="2:13" x14ac:dyDescent="0.2">
      <c r="B111" s="214"/>
      <c r="C111" s="214"/>
      <c r="D111" s="214"/>
      <c r="E111" s="214"/>
      <c r="F111" s="214"/>
      <c r="G111" s="214"/>
      <c r="H111" s="214"/>
      <c r="I111" s="214"/>
      <c r="J111" s="214"/>
      <c r="K111" s="214"/>
      <c r="L111" s="214"/>
      <c r="M111" s="214"/>
    </row>
    <row r="112" spans="2:13" x14ac:dyDescent="0.2">
      <c r="B112" s="214"/>
      <c r="C112" s="214"/>
      <c r="D112" s="214"/>
      <c r="E112" s="214"/>
      <c r="F112" s="214"/>
      <c r="G112" s="214"/>
      <c r="H112" s="214"/>
      <c r="I112" s="214"/>
      <c r="J112" s="214"/>
      <c r="K112" s="214"/>
      <c r="L112" s="214"/>
      <c r="M112" s="214"/>
    </row>
    <row r="113" spans="2:13" x14ac:dyDescent="0.2">
      <c r="B113" s="214"/>
      <c r="C113" s="214"/>
      <c r="D113" s="214"/>
      <c r="E113" s="214"/>
      <c r="F113" s="214"/>
      <c r="G113" s="214"/>
      <c r="H113" s="214"/>
      <c r="I113" s="214"/>
      <c r="J113" s="214"/>
      <c r="K113" s="214"/>
      <c r="L113" s="214"/>
      <c r="M113" s="214"/>
    </row>
    <row r="114" spans="2:13" x14ac:dyDescent="0.2">
      <c r="B114" s="214"/>
      <c r="C114" s="214"/>
      <c r="D114" s="214"/>
      <c r="E114" s="214"/>
      <c r="F114" s="214"/>
      <c r="G114" s="214"/>
      <c r="H114" s="214"/>
      <c r="I114" s="214"/>
      <c r="J114" s="214"/>
      <c r="K114" s="214"/>
      <c r="L114" s="214"/>
      <c r="M114" s="214"/>
    </row>
    <row r="115" spans="2:13" x14ac:dyDescent="0.2">
      <c r="B115" s="214"/>
      <c r="C115" s="214"/>
      <c r="D115" s="214"/>
      <c r="E115" s="214"/>
      <c r="F115" s="214"/>
      <c r="G115" s="214"/>
      <c r="H115" s="214"/>
      <c r="I115" s="214"/>
      <c r="J115" s="214"/>
      <c r="K115" s="214"/>
      <c r="L115" s="214"/>
      <c r="M115" s="214"/>
    </row>
    <row r="116" spans="2:13" x14ac:dyDescent="0.2">
      <c r="B116" s="214"/>
      <c r="C116" s="214"/>
      <c r="D116" s="214"/>
      <c r="E116" s="214"/>
      <c r="F116" s="214"/>
      <c r="G116" s="214"/>
      <c r="H116" s="214"/>
      <c r="I116" s="214"/>
      <c r="J116" s="214"/>
      <c r="K116" s="214"/>
      <c r="L116" s="214"/>
      <c r="M116" s="214"/>
    </row>
    <row r="117" spans="2:13" x14ac:dyDescent="0.2">
      <c r="B117" s="214"/>
      <c r="C117" s="214"/>
      <c r="D117" s="214"/>
      <c r="E117" s="214"/>
      <c r="F117" s="214"/>
      <c r="G117" s="214"/>
      <c r="H117" s="214"/>
      <c r="I117" s="214"/>
      <c r="J117" s="214"/>
      <c r="K117" s="214"/>
      <c r="L117" s="214"/>
      <c r="M117" s="214"/>
    </row>
    <row r="118" spans="2:13" x14ac:dyDescent="0.2">
      <c r="B118" s="214"/>
      <c r="C118" s="214"/>
      <c r="D118" s="214"/>
      <c r="E118" s="214"/>
      <c r="F118" s="214"/>
      <c r="G118" s="214"/>
      <c r="H118" s="214"/>
      <c r="I118" s="214"/>
      <c r="J118" s="214"/>
      <c r="K118" s="214"/>
      <c r="L118" s="214"/>
      <c r="M118" s="214"/>
    </row>
    <row r="119" spans="2:13" x14ac:dyDescent="0.2">
      <c r="B119" s="214"/>
      <c r="C119" s="214"/>
      <c r="D119" s="214"/>
      <c r="E119" s="214"/>
      <c r="F119" s="214"/>
      <c r="G119" s="214"/>
      <c r="H119" s="214"/>
      <c r="I119" s="214"/>
      <c r="J119" s="214"/>
      <c r="K119" s="214"/>
      <c r="L119" s="214"/>
      <c r="M119" s="214"/>
    </row>
    <row r="120" spans="2:13" x14ac:dyDescent="0.2">
      <c r="B120" s="214"/>
      <c r="C120" s="214"/>
      <c r="D120" s="214"/>
      <c r="E120" s="214"/>
      <c r="F120" s="214"/>
      <c r="G120" s="214"/>
      <c r="H120" s="214"/>
      <c r="I120" s="214"/>
      <c r="J120" s="214"/>
      <c r="K120" s="214"/>
      <c r="L120" s="214"/>
      <c r="M120" s="214"/>
    </row>
    <row r="121" spans="2:13" x14ac:dyDescent="0.2">
      <c r="B121" s="214"/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</row>
    <row r="122" spans="2:13" x14ac:dyDescent="0.2"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</row>
    <row r="123" spans="2:13" x14ac:dyDescent="0.2">
      <c r="B123" s="214"/>
      <c r="C123" s="214"/>
      <c r="D123" s="214"/>
      <c r="E123" s="214"/>
      <c r="F123" s="214"/>
      <c r="G123" s="214"/>
      <c r="H123" s="214"/>
      <c r="I123" s="214"/>
      <c r="J123" s="214"/>
      <c r="K123" s="214"/>
      <c r="L123" s="214"/>
      <c r="M123" s="214"/>
    </row>
    <row r="124" spans="2:13" x14ac:dyDescent="0.2">
      <c r="B124" s="214"/>
      <c r="C124" s="214"/>
      <c r="D124" s="214"/>
      <c r="E124" s="214"/>
      <c r="F124" s="214"/>
      <c r="G124" s="214"/>
      <c r="H124" s="214"/>
      <c r="I124" s="214"/>
      <c r="J124" s="214"/>
      <c r="K124" s="214"/>
      <c r="L124" s="214"/>
      <c r="M124" s="214"/>
    </row>
    <row r="125" spans="2:13" x14ac:dyDescent="0.2">
      <c r="B125" s="214"/>
      <c r="C125" s="214"/>
      <c r="D125" s="214"/>
      <c r="E125" s="214"/>
      <c r="F125" s="214"/>
      <c r="G125" s="214"/>
      <c r="H125" s="214"/>
      <c r="I125" s="214"/>
      <c r="J125" s="214"/>
      <c r="K125" s="214"/>
      <c r="L125" s="214"/>
      <c r="M125" s="214"/>
    </row>
    <row r="126" spans="2:13" x14ac:dyDescent="0.2">
      <c r="B126" s="214"/>
      <c r="C126" s="214"/>
      <c r="D126" s="214"/>
      <c r="E126" s="214"/>
      <c r="F126" s="214"/>
      <c r="G126" s="214"/>
      <c r="H126" s="214"/>
      <c r="I126" s="214"/>
      <c r="J126" s="214"/>
      <c r="K126" s="214"/>
      <c r="L126" s="214"/>
      <c r="M126" s="214"/>
    </row>
    <row r="127" spans="2:13" x14ac:dyDescent="0.2">
      <c r="B127" s="214"/>
      <c r="C127" s="214"/>
      <c r="D127" s="214"/>
      <c r="E127" s="214"/>
      <c r="F127" s="214"/>
      <c r="G127" s="214"/>
      <c r="H127" s="214"/>
      <c r="I127" s="214"/>
      <c r="J127" s="214"/>
      <c r="K127" s="214"/>
      <c r="L127" s="214"/>
      <c r="M127" s="214"/>
    </row>
    <row r="128" spans="2:13" x14ac:dyDescent="0.2">
      <c r="B128" s="214"/>
      <c r="C128" s="214"/>
      <c r="D128" s="214"/>
      <c r="E128" s="214"/>
      <c r="F128" s="214"/>
      <c r="G128" s="214"/>
      <c r="H128" s="214"/>
      <c r="I128" s="214"/>
      <c r="J128" s="214"/>
      <c r="K128" s="214"/>
      <c r="L128" s="214"/>
      <c r="M128" s="214"/>
    </row>
    <row r="129" spans="2:13" x14ac:dyDescent="0.2">
      <c r="B129" s="214"/>
      <c r="C129" s="214"/>
      <c r="D129" s="214"/>
      <c r="E129" s="214"/>
      <c r="F129" s="214"/>
      <c r="G129" s="214"/>
      <c r="H129" s="214"/>
      <c r="I129" s="214"/>
      <c r="J129" s="214"/>
      <c r="K129" s="214"/>
      <c r="L129" s="214"/>
      <c r="M129" s="214"/>
    </row>
    <row r="130" spans="2:13" x14ac:dyDescent="0.2">
      <c r="B130" s="214"/>
      <c r="C130" s="214"/>
      <c r="D130" s="214"/>
      <c r="E130" s="214"/>
      <c r="F130" s="214"/>
      <c r="G130" s="214"/>
      <c r="H130" s="214"/>
      <c r="I130" s="214"/>
      <c r="J130" s="214"/>
      <c r="K130" s="214"/>
      <c r="L130" s="214"/>
      <c r="M130" s="214"/>
    </row>
    <row r="131" spans="2:13" x14ac:dyDescent="0.2">
      <c r="B131" s="214"/>
      <c r="C131" s="214"/>
      <c r="D131" s="214"/>
      <c r="E131" s="214"/>
      <c r="F131" s="214"/>
      <c r="G131" s="214"/>
      <c r="H131" s="214"/>
      <c r="I131" s="214"/>
      <c r="J131" s="214"/>
      <c r="K131" s="214"/>
      <c r="L131" s="214"/>
      <c r="M131" s="214"/>
    </row>
    <row r="132" spans="2:13" x14ac:dyDescent="0.2">
      <c r="B132" s="214"/>
      <c r="C132" s="214"/>
      <c r="D132" s="214"/>
      <c r="E132" s="214"/>
      <c r="F132" s="214"/>
      <c r="G132" s="214"/>
      <c r="H132" s="214"/>
      <c r="I132" s="214"/>
      <c r="J132" s="214"/>
      <c r="K132" s="214"/>
      <c r="L132" s="214"/>
      <c r="M132" s="214"/>
    </row>
    <row r="133" spans="2:13" x14ac:dyDescent="0.2">
      <c r="B133" s="214"/>
      <c r="C133" s="214"/>
      <c r="D133" s="214"/>
      <c r="E133" s="214"/>
      <c r="F133" s="214"/>
      <c r="G133" s="214"/>
      <c r="H133" s="214"/>
      <c r="I133" s="214"/>
      <c r="J133" s="214"/>
      <c r="K133" s="214"/>
      <c r="L133" s="214"/>
      <c r="M133" s="214"/>
    </row>
    <row r="134" spans="2:13" x14ac:dyDescent="0.2">
      <c r="B134" s="214"/>
      <c r="C134" s="214"/>
      <c r="D134" s="214"/>
      <c r="E134" s="214"/>
      <c r="F134" s="214"/>
      <c r="G134" s="214"/>
      <c r="H134" s="214"/>
      <c r="I134" s="214"/>
      <c r="J134" s="214"/>
      <c r="K134" s="214"/>
      <c r="L134" s="214"/>
      <c r="M134" s="214"/>
    </row>
    <row r="135" spans="2:13" x14ac:dyDescent="0.2">
      <c r="B135" s="214"/>
      <c r="C135" s="214"/>
      <c r="D135" s="214"/>
      <c r="E135" s="214"/>
      <c r="F135" s="214"/>
      <c r="G135" s="214"/>
      <c r="H135" s="214"/>
      <c r="I135" s="214"/>
      <c r="J135" s="214"/>
      <c r="K135" s="214"/>
      <c r="L135" s="214"/>
      <c r="M135" s="214"/>
    </row>
    <row r="136" spans="2:13" x14ac:dyDescent="0.2">
      <c r="B136" s="214"/>
      <c r="C136" s="214"/>
      <c r="D136" s="214"/>
      <c r="E136" s="214"/>
      <c r="F136" s="214"/>
      <c r="G136" s="214"/>
      <c r="H136" s="214"/>
      <c r="I136" s="214"/>
      <c r="J136" s="214"/>
      <c r="K136" s="214"/>
      <c r="L136" s="214"/>
      <c r="M136" s="214"/>
    </row>
    <row r="137" spans="2:13" x14ac:dyDescent="0.2">
      <c r="B137" s="214"/>
      <c r="C137" s="214"/>
      <c r="D137" s="214"/>
      <c r="E137" s="214"/>
      <c r="F137" s="214"/>
      <c r="G137" s="214"/>
      <c r="H137" s="214"/>
      <c r="I137" s="214"/>
      <c r="J137" s="214"/>
      <c r="K137" s="214"/>
      <c r="L137" s="214"/>
      <c r="M137" s="214"/>
    </row>
    <row r="138" spans="2:13" x14ac:dyDescent="0.2">
      <c r="B138" s="214"/>
      <c r="C138" s="214"/>
      <c r="D138" s="214"/>
      <c r="E138" s="214"/>
      <c r="F138" s="214"/>
      <c r="G138" s="214"/>
      <c r="H138" s="214"/>
      <c r="I138" s="214"/>
      <c r="J138" s="214"/>
      <c r="K138" s="214"/>
      <c r="L138" s="214"/>
      <c r="M138" s="214"/>
    </row>
    <row r="139" spans="2:13" x14ac:dyDescent="0.2">
      <c r="B139" s="214"/>
      <c r="C139" s="214"/>
      <c r="D139" s="214"/>
      <c r="E139" s="214"/>
      <c r="F139" s="214"/>
      <c r="G139" s="214"/>
      <c r="H139" s="214"/>
      <c r="I139" s="214"/>
      <c r="J139" s="214"/>
      <c r="K139" s="214"/>
      <c r="L139" s="214"/>
      <c r="M139" s="214"/>
    </row>
    <row r="140" spans="2:13" x14ac:dyDescent="0.2">
      <c r="B140" s="214"/>
      <c r="C140" s="214"/>
      <c r="D140" s="214"/>
      <c r="E140" s="214"/>
      <c r="F140" s="214"/>
      <c r="G140" s="214"/>
      <c r="H140" s="214"/>
      <c r="I140" s="214"/>
      <c r="J140" s="214"/>
      <c r="K140" s="214"/>
      <c r="L140" s="214"/>
      <c r="M140" s="214"/>
    </row>
    <row r="141" spans="2:13" x14ac:dyDescent="0.2">
      <c r="B141" s="214"/>
      <c r="C141" s="214"/>
      <c r="D141" s="214"/>
      <c r="E141" s="214"/>
      <c r="F141" s="214"/>
      <c r="G141" s="214"/>
      <c r="H141" s="214"/>
      <c r="I141" s="214"/>
      <c r="J141" s="214"/>
      <c r="K141" s="214"/>
      <c r="L141" s="214"/>
      <c r="M141" s="214"/>
    </row>
    <row r="142" spans="2:13" x14ac:dyDescent="0.2">
      <c r="B142" s="214"/>
      <c r="C142" s="214"/>
      <c r="D142" s="214"/>
      <c r="E142" s="214"/>
      <c r="F142" s="214"/>
      <c r="G142" s="214"/>
      <c r="H142" s="214"/>
      <c r="I142" s="214"/>
      <c r="J142" s="214"/>
      <c r="K142" s="214"/>
      <c r="L142" s="214"/>
      <c r="M142" s="214"/>
    </row>
    <row r="143" spans="2:13" x14ac:dyDescent="0.2">
      <c r="B143" s="214"/>
      <c r="C143" s="214"/>
      <c r="D143" s="214"/>
      <c r="E143" s="214"/>
      <c r="F143" s="214"/>
      <c r="G143" s="214"/>
      <c r="H143" s="214"/>
      <c r="I143" s="214"/>
      <c r="J143" s="214"/>
      <c r="K143" s="214"/>
      <c r="L143" s="214"/>
      <c r="M143" s="214"/>
    </row>
    <row r="144" spans="2:13" x14ac:dyDescent="0.2">
      <c r="B144" s="214"/>
      <c r="C144" s="214"/>
      <c r="D144" s="214"/>
      <c r="E144" s="214"/>
      <c r="F144" s="214"/>
      <c r="G144" s="214"/>
      <c r="H144" s="214"/>
      <c r="I144" s="214"/>
      <c r="J144" s="214"/>
      <c r="K144" s="214"/>
      <c r="L144" s="214"/>
      <c r="M144" s="214"/>
    </row>
    <row r="145" spans="2:13" x14ac:dyDescent="0.2">
      <c r="B145" s="214"/>
      <c r="C145" s="214"/>
      <c r="D145" s="214"/>
      <c r="E145" s="214"/>
      <c r="F145" s="214"/>
      <c r="G145" s="214"/>
      <c r="H145" s="214"/>
      <c r="I145" s="214"/>
      <c r="J145" s="214"/>
      <c r="K145" s="214"/>
      <c r="L145" s="214"/>
      <c r="M145" s="214"/>
    </row>
    <row r="146" spans="2:13" x14ac:dyDescent="0.2">
      <c r="B146" s="214"/>
      <c r="C146" s="214"/>
      <c r="D146" s="214"/>
      <c r="E146" s="214"/>
      <c r="F146" s="214"/>
      <c r="G146" s="214"/>
      <c r="H146" s="214"/>
      <c r="I146" s="214"/>
      <c r="J146" s="214"/>
      <c r="K146" s="214"/>
      <c r="L146" s="214"/>
      <c r="M146" s="214"/>
    </row>
    <row r="147" spans="2:13" x14ac:dyDescent="0.2">
      <c r="B147" s="214"/>
      <c r="C147" s="214"/>
      <c r="D147" s="214"/>
      <c r="E147" s="214"/>
      <c r="F147" s="214"/>
      <c r="G147" s="214"/>
      <c r="H147" s="214"/>
      <c r="I147" s="214"/>
      <c r="J147" s="214"/>
      <c r="K147" s="214"/>
      <c r="L147" s="214"/>
      <c r="M147" s="214"/>
    </row>
    <row r="148" spans="2:13" x14ac:dyDescent="0.2">
      <c r="B148" s="214"/>
      <c r="C148" s="214"/>
      <c r="D148" s="214"/>
      <c r="E148" s="214"/>
      <c r="F148" s="214"/>
      <c r="G148" s="214"/>
      <c r="H148" s="214"/>
      <c r="I148" s="214"/>
      <c r="J148" s="214"/>
      <c r="K148" s="214"/>
      <c r="L148" s="214"/>
      <c r="M148" s="214"/>
    </row>
    <row r="149" spans="2:13" x14ac:dyDescent="0.2">
      <c r="B149" s="214"/>
      <c r="C149" s="214"/>
      <c r="D149" s="214"/>
      <c r="E149" s="214"/>
      <c r="F149" s="214"/>
      <c r="G149" s="214"/>
      <c r="H149" s="214"/>
      <c r="I149" s="214"/>
      <c r="J149" s="214"/>
      <c r="K149" s="214"/>
      <c r="L149" s="214"/>
      <c r="M149" s="214"/>
    </row>
    <row r="150" spans="2:13" x14ac:dyDescent="0.2">
      <c r="B150" s="214"/>
      <c r="C150" s="214"/>
      <c r="D150" s="214"/>
      <c r="E150" s="214"/>
      <c r="F150" s="214"/>
      <c r="G150" s="214"/>
      <c r="H150" s="214"/>
      <c r="I150" s="214"/>
      <c r="J150" s="214"/>
      <c r="K150" s="214"/>
      <c r="L150" s="214"/>
      <c r="M150" s="214"/>
    </row>
    <row r="151" spans="2:13" x14ac:dyDescent="0.2">
      <c r="B151" s="214"/>
      <c r="C151" s="214"/>
      <c r="D151" s="214"/>
      <c r="E151" s="214"/>
      <c r="F151" s="214"/>
      <c r="G151" s="214"/>
      <c r="H151" s="214"/>
      <c r="I151" s="214"/>
      <c r="J151" s="214"/>
      <c r="K151" s="214"/>
      <c r="L151" s="214"/>
      <c r="M151" s="214"/>
    </row>
    <row r="152" spans="2:13" x14ac:dyDescent="0.2">
      <c r="B152" s="214"/>
      <c r="C152" s="214"/>
      <c r="D152" s="214"/>
      <c r="E152" s="214"/>
      <c r="F152" s="214"/>
      <c r="G152" s="214"/>
      <c r="H152" s="214"/>
      <c r="I152" s="214"/>
      <c r="J152" s="214"/>
      <c r="K152" s="214"/>
      <c r="L152" s="214"/>
      <c r="M152" s="214"/>
    </row>
    <row r="153" spans="2:13" x14ac:dyDescent="0.2">
      <c r="B153" s="214"/>
      <c r="C153" s="214"/>
      <c r="D153" s="214"/>
      <c r="E153" s="214"/>
      <c r="F153" s="214"/>
      <c r="G153" s="214"/>
      <c r="H153" s="214"/>
      <c r="I153" s="214"/>
      <c r="J153" s="214"/>
      <c r="K153" s="214"/>
      <c r="L153" s="214"/>
      <c r="M153" s="214"/>
    </row>
    <row r="154" spans="2:13" x14ac:dyDescent="0.2">
      <c r="B154" s="214"/>
      <c r="C154" s="214"/>
      <c r="D154" s="214"/>
      <c r="E154" s="214"/>
      <c r="F154" s="214"/>
      <c r="G154" s="214"/>
      <c r="H154" s="214"/>
      <c r="I154" s="214"/>
      <c r="J154" s="214"/>
      <c r="K154" s="214"/>
      <c r="L154" s="214"/>
      <c r="M154" s="214"/>
    </row>
    <row r="155" spans="2:13" x14ac:dyDescent="0.2">
      <c r="B155" s="214"/>
      <c r="C155" s="214"/>
      <c r="D155" s="214"/>
      <c r="E155" s="214"/>
      <c r="F155" s="214"/>
      <c r="G155" s="214"/>
      <c r="H155" s="214"/>
      <c r="I155" s="214"/>
      <c r="J155" s="214"/>
      <c r="K155" s="214"/>
      <c r="L155" s="214"/>
      <c r="M155" s="214"/>
    </row>
    <row r="156" spans="2:13" x14ac:dyDescent="0.2">
      <c r="B156" s="214"/>
      <c r="C156" s="214"/>
      <c r="D156" s="214"/>
      <c r="E156" s="214"/>
      <c r="F156" s="214"/>
      <c r="G156" s="214"/>
      <c r="H156" s="214"/>
      <c r="I156" s="214"/>
      <c r="J156" s="214"/>
      <c r="K156" s="214"/>
      <c r="L156" s="214"/>
      <c r="M156" s="214"/>
    </row>
    <row r="157" spans="2:13" x14ac:dyDescent="0.2">
      <c r="B157" s="214"/>
      <c r="C157" s="214"/>
      <c r="D157" s="214"/>
      <c r="E157" s="214"/>
      <c r="F157" s="214"/>
      <c r="G157" s="214"/>
      <c r="H157" s="214"/>
      <c r="I157" s="214"/>
      <c r="J157" s="214"/>
      <c r="K157" s="214"/>
      <c r="L157" s="214"/>
      <c r="M157" s="214"/>
    </row>
    <row r="158" spans="2:13" x14ac:dyDescent="0.2">
      <c r="B158" s="214"/>
      <c r="C158" s="214"/>
      <c r="D158" s="214"/>
      <c r="E158" s="214"/>
      <c r="F158" s="214"/>
      <c r="G158" s="214"/>
      <c r="H158" s="214"/>
      <c r="I158" s="214"/>
      <c r="J158" s="214"/>
      <c r="K158" s="214"/>
      <c r="L158" s="214"/>
      <c r="M158" s="214"/>
    </row>
    <row r="159" spans="2:13" x14ac:dyDescent="0.2">
      <c r="B159" s="214"/>
      <c r="C159" s="214"/>
      <c r="D159" s="214"/>
      <c r="E159" s="214"/>
      <c r="F159" s="214"/>
      <c r="G159" s="214"/>
      <c r="H159" s="214"/>
      <c r="I159" s="214"/>
      <c r="J159" s="214"/>
      <c r="K159" s="214"/>
      <c r="L159" s="214"/>
      <c r="M159" s="214"/>
    </row>
    <row r="160" spans="2:13" x14ac:dyDescent="0.2">
      <c r="B160" s="214"/>
      <c r="C160" s="214"/>
      <c r="D160" s="214"/>
      <c r="E160" s="214"/>
      <c r="F160" s="214"/>
      <c r="G160" s="214"/>
      <c r="H160" s="214"/>
      <c r="I160" s="214"/>
      <c r="J160" s="214"/>
      <c r="K160" s="214"/>
      <c r="L160" s="214"/>
      <c r="M160" s="214"/>
    </row>
    <row r="161" spans="2:13" x14ac:dyDescent="0.2">
      <c r="B161" s="214"/>
      <c r="C161" s="214"/>
      <c r="D161" s="214"/>
      <c r="E161" s="214"/>
      <c r="F161" s="214"/>
      <c r="G161" s="214"/>
      <c r="H161" s="214"/>
      <c r="I161" s="214"/>
      <c r="J161" s="214"/>
      <c r="K161" s="214"/>
      <c r="L161" s="214"/>
      <c r="M161" s="214"/>
    </row>
    <row r="162" spans="2:13" x14ac:dyDescent="0.2">
      <c r="B162" s="214"/>
      <c r="C162" s="214"/>
      <c r="D162" s="214"/>
      <c r="E162" s="214"/>
      <c r="F162" s="214"/>
      <c r="G162" s="214"/>
      <c r="H162" s="214"/>
      <c r="I162" s="214"/>
      <c r="J162" s="214"/>
      <c r="K162" s="214"/>
      <c r="L162" s="214"/>
      <c r="M162" s="214"/>
    </row>
    <row r="163" spans="2:13" x14ac:dyDescent="0.2">
      <c r="B163" s="214"/>
      <c r="C163" s="214"/>
      <c r="D163" s="214"/>
      <c r="E163" s="214"/>
      <c r="F163" s="214"/>
      <c r="G163" s="214"/>
      <c r="H163" s="214"/>
      <c r="I163" s="214"/>
      <c r="J163" s="214"/>
      <c r="K163" s="214"/>
      <c r="L163" s="214"/>
      <c r="M163" s="214"/>
    </row>
    <row r="164" spans="2:13" x14ac:dyDescent="0.2">
      <c r="B164" s="214"/>
      <c r="C164" s="214"/>
      <c r="D164" s="214"/>
      <c r="E164" s="214"/>
      <c r="F164" s="214"/>
      <c r="G164" s="214"/>
      <c r="H164" s="214"/>
      <c r="I164" s="214"/>
      <c r="J164" s="214"/>
      <c r="K164" s="214"/>
      <c r="L164" s="214"/>
      <c r="M164" s="214"/>
    </row>
    <row r="165" spans="2:13" x14ac:dyDescent="0.2">
      <c r="B165" s="214"/>
      <c r="C165" s="214"/>
      <c r="D165" s="214"/>
      <c r="E165" s="214"/>
      <c r="F165" s="214"/>
      <c r="G165" s="214"/>
      <c r="H165" s="214"/>
      <c r="I165" s="214"/>
      <c r="J165" s="214"/>
      <c r="K165" s="214"/>
      <c r="L165" s="214"/>
      <c r="M165" s="214"/>
    </row>
    <row r="166" spans="2:13" x14ac:dyDescent="0.2">
      <c r="B166" s="214"/>
      <c r="C166" s="214"/>
      <c r="D166" s="214"/>
      <c r="E166" s="214"/>
      <c r="F166" s="214"/>
      <c r="G166" s="214"/>
      <c r="H166" s="214"/>
      <c r="I166" s="214"/>
      <c r="J166" s="214"/>
      <c r="K166" s="214"/>
      <c r="L166" s="214"/>
      <c r="M166" s="214"/>
    </row>
    <row r="167" spans="2:13" x14ac:dyDescent="0.2">
      <c r="B167" s="214"/>
      <c r="C167" s="214"/>
      <c r="D167" s="214"/>
      <c r="E167" s="214"/>
      <c r="F167" s="214"/>
      <c r="G167" s="214"/>
      <c r="H167" s="214"/>
      <c r="I167" s="214"/>
      <c r="J167" s="214"/>
      <c r="K167" s="214"/>
      <c r="L167" s="214"/>
      <c r="M167" s="214"/>
    </row>
    <row r="168" spans="2:13" x14ac:dyDescent="0.2">
      <c r="B168" s="214"/>
      <c r="C168" s="214"/>
      <c r="D168" s="214"/>
      <c r="E168" s="214"/>
      <c r="F168" s="214"/>
      <c r="G168" s="214"/>
      <c r="H168" s="214"/>
      <c r="I168" s="214"/>
      <c r="J168" s="214"/>
      <c r="K168" s="214"/>
      <c r="L168" s="214"/>
      <c r="M168" s="214"/>
    </row>
    <row r="169" spans="2:13" x14ac:dyDescent="0.2">
      <c r="B169" s="214"/>
      <c r="C169" s="214"/>
      <c r="D169" s="214"/>
      <c r="E169" s="214"/>
      <c r="F169" s="214"/>
      <c r="G169" s="214"/>
      <c r="H169" s="214"/>
      <c r="I169" s="214"/>
      <c r="J169" s="214"/>
      <c r="K169" s="214"/>
      <c r="L169" s="214"/>
      <c r="M169" s="214"/>
    </row>
    <row r="170" spans="2:13" x14ac:dyDescent="0.2">
      <c r="B170" s="214"/>
      <c r="C170" s="214"/>
      <c r="D170" s="214"/>
      <c r="E170" s="214"/>
      <c r="F170" s="214"/>
      <c r="G170" s="214"/>
      <c r="H170" s="214"/>
      <c r="I170" s="214"/>
      <c r="J170" s="214"/>
      <c r="K170" s="214"/>
      <c r="L170" s="214"/>
      <c r="M170" s="214"/>
    </row>
    <row r="171" spans="2:13" x14ac:dyDescent="0.2">
      <c r="B171" s="214"/>
      <c r="C171" s="214"/>
      <c r="D171" s="214"/>
      <c r="E171" s="214"/>
      <c r="F171" s="214"/>
      <c r="G171" s="214"/>
      <c r="H171" s="214"/>
      <c r="I171" s="214"/>
      <c r="J171" s="214"/>
      <c r="K171" s="214"/>
      <c r="L171" s="214"/>
      <c r="M171" s="214"/>
    </row>
    <row r="172" spans="2:13" x14ac:dyDescent="0.2">
      <c r="B172" s="214"/>
      <c r="C172" s="214"/>
      <c r="D172" s="214"/>
      <c r="E172" s="214"/>
      <c r="F172" s="214"/>
      <c r="G172" s="214"/>
      <c r="H172" s="214"/>
      <c r="I172" s="214"/>
      <c r="J172" s="214"/>
      <c r="K172" s="214"/>
      <c r="L172" s="214"/>
      <c r="M172" s="214"/>
    </row>
    <row r="173" spans="2:13" x14ac:dyDescent="0.2">
      <c r="B173" s="214"/>
      <c r="C173" s="214"/>
      <c r="D173" s="214"/>
      <c r="E173" s="214"/>
      <c r="F173" s="214"/>
      <c r="G173" s="214"/>
      <c r="H173" s="214"/>
      <c r="I173" s="214"/>
      <c r="J173" s="214"/>
      <c r="K173" s="214"/>
      <c r="L173" s="214"/>
      <c r="M173" s="214"/>
    </row>
    <row r="174" spans="2:13" x14ac:dyDescent="0.2">
      <c r="B174" s="214"/>
      <c r="C174" s="214"/>
      <c r="D174" s="214"/>
      <c r="E174" s="214"/>
      <c r="F174" s="214"/>
      <c r="G174" s="214"/>
      <c r="H174" s="214"/>
      <c r="I174" s="214"/>
      <c r="J174" s="214"/>
      <c r="K174" s="214"/>
      <c r="L174" s="214"/>
      <c r="M174" s="214"/>
    </row>
    <row r="175" spans="2:13" x14ac:dyDescent="0.2">
      <c r="B175" s="214"/>
      <c r="C175" s="214"/>
      <c r="D175" s="214"/>
      <c r="E175" s="214"/>
      <c r="F175" s="214"/>
      <c r="G175" s="214"/>
      <c r="H175" s="214"/>
      <c r="I175" s="214"/>
      <c r="J175" s="214"/>
      <c r="K175" s="214"/>
      <c r="L175" s="214"/>
      <c r="M175" s="214"/>
    </row>
    <row r="176" spans="2:13" x14ac:dyDescent="0.2">
      <c r="B176" s="214"/>
      <c r="C176" s="214"/>
      <c r="D176" s="214"/>
      <c r="E176" s="214"/>
      <c r="F176" s="214"/>
      <c r="G176" s="214"/>
      <c r="H176" s="214"/>
      <c r="I176" s="214"/>
      <c r="J176" s="214"/>
      <c r="K176" s="214"/>
      <c r="L176" s="214"/>
      <c r="M176" s="214"/>
    </row>
    <row r="177" spans="2:13" x14ac:dyDescent="0.2">
      <c r="B177" s="214"/>
      <c r="C177" s="214"/>
      <c r="D177" s="214"/>
      <c r="E177" s="214"/>
      <c r="F177" s="214"/>
      <c r="G177" s="214"/>
      <c r="H177" s="214"/>
      <c r="I177" s="214"/>
      <c r="J177" s="214"/>
      <c r="K177" s="214"/>
      <c r="L177" s="214"/>
      <c r="M177" s="214"/>
    </row>
    <row r="178" spans="2:13" x14ac:dyDescent="0.2">
      <c r="B178" s="214"/>
      <c r="C178" s="214"/>
      <c r="D178" s="214"/>
      <c r="E178" s="214"/>
      <c r="F178" s="214"/>
      <c r="G178" s="214"/>
      <c r="H178" s="214"/>
      <c r="I178" s="214"/>
      <c r="J178" s="214"/>
      <c r="K178" s="214"/>
      <c r="L178" s="214"/>
      <c r="M178" s="214"/>
    </row>
    <row r="179" spans="2:13" x14ac:dyDescent="0.2">
      <c r="B179" s="214"/>
      <c r="C179" s="214"/>
      <c r="D179" s="214"/>
      <c r="E179" s="214"/>
      <c r="F179" s="214"/>
      <c r="G179" s="214"/>
      <c r="H179" s="214"/>
      <c r="I179" s="214"/>
      <c r="J179" s="214"/>
      <c r="K179" s="214"/>
      <c r="L179" s="214"/>
      <c r="M179" s="214"/>
    </row>
    <row r="180" spans="2:13" x14ac:dyDescent="0.2">
      <c r="B180" s="214"/>
      <c r="C180" s="214"/>
      <c r="D180" s="214"/>
      <c r="E180" s="214"/>
      <c r="F180" s="214"/>
      <c r="G180" s="214"/>
      <c r="H180" s="214"/>
      <c r="I180" s="214"/>
      <c r="J180" s="214"/>
      <c r="K180" s="214"/>
      <c r="L180" s="214"/>
      <c r="M180" s="214"/>
    </row>
    <row r="181" spans="2:13" x14ac:dyDescent="0.2">
      <c r="B181" s="214"/>
      <c r="C181" s="214"/>
      <c r="D181" s="214"/>
      <c r="E181" s="214"/>
      <c r="F181" s="214"/>
      <c r="G181" s="214"/>
      <c r="H181" s="214"/>
      <c r="I181" s="214"/>
      <c r="J181" s="214"/>
      <c r="K181" s="214"/>
      <c r="L181" s="214"/>
      <c r="M181" s="214"/>
    </row>
    <row r="182" spans="2:13" x14ac:dyDescent="0.2">
      <c r="B182" s="214"/>
      <c r="C182" s="214"/>
      <c r="D182" s="214"/>
      <c r="E182" s="214"/>
      <c r="F182" s="214"/>
      <c r="G182" s="214"/>
      <c r="H182" s="214"/>
      <c r="I182" s="214"/>
      <c r="J182" s="214"/>
      <c r="K182" s="214"/>
      <c r="L182" s="214"/>
      <c r="M182" s="214"/>
    </row>
    <row r="183" spans="2:13" x14ac:dyDescent="0.2">
      <c r="B183" s="214"/>
      <c r="C183" s="214"/>
      <c r="D183" s="214"/>
      <c r="E183" s="214"/>
      <c r="F183" s="214"/>
      <c r="G183" s="214"/>
      <c r="H183" s="214"/>
      <c r="I183" s="214"/>
      <c r="J183" s="214"/>
      <c r="K183" s="214"/>
      <c r="L183" s="214"/>
      <c r="M183" s="214"/>
    </row>
    <row r="184" spans="2:13" x14ac:dyDescent="0.2">
      <c r="B184" s="214"/>
      <c r="C184" s="214"/>
      <c r="D184" s="214"/>
      <c r="E184" s="214"/>
      <c r="F184" s="214"/>
      <c r="G184" s="214"/>
      <c r="H184" s="214"/>
      <c r="I184" s="214"/>
      <c r="J184" s="214"/>
      <c r="K184" s="214"/>
      <c r="L184" s="214"/>
      <c r="M184" s="214"/>
    </row>
    <row r="185" spans="2:13" x14ac:dyDescent="0.2">
      <c r="B185" s="214"/>
      <c r="C185" s="214"/>
      <c r="D185" s="214"/>
      <c r="E185" s="214"/>
      <c r="F185" s="214"/>
      <c r="G185" s="214"/>
      <c r="H185" s="214"/>
      <c r="I185" s="214"/>
      <c r="J185" s="214"/>
      <c r="K185" s="214"/>
      <c r="L185" s="214"/>
      <c r="M185" s="214"/>
    </row>
    <row r="186" spans="2:13" x14ac:dyDescent="0.2">
      <c r="B186" s="214"/>
      <c r="C186" s="214"/>
      <c r="D186" s="214"/>
      <c r="E186" s="214"/>
      <c r="F186" s="214"/>
      <c r="G186" s="214"/>
      <c r="H186" s="214"/>
      <c r="I186" s="214"/>
      <c r="J186" s="214"/>
      <c r="K186" s="214"/>
      <c r="L186" s="214"/>
      <c r="M186" s="214"/>
    </row>
    <row r="187" spans="2:13" x14ac:dyDescent="0.2">
      <c r="B187" s="214"/>
      <c r="C187" s="214"/>
      <c r="D187" s="214"/>
      <c r="E187" s="214"/>
      <c r="F187" s="214"/>
      <c r="G187" s="214"/>
      <c r="H187" s="214"/>
      <c r="I187" s="214"/>
      <c r="J187" s="214"/>
      <c r="K187" s="214"/>
      <c r="L187" s="214"/>
      <c r="M187" s="214"/>
    </row>
    <row r="188" spans="2:13" x14ac:dyDescent="0.2">
      <c r="B188" s="214"/>
      <c r="C188" s="214"/>
      <c r="D188" s="214"/>
      <c r="E188" s="214"/>
      <c r="F188" s="214"/>
      <c r="G188" s="214"/>
      <c r="H188" s="214"/>
      <c r="I188" s="214"/>
      <c r="J188" s="214"/>
      <c r="K188" s="214"/>
      <c r="L188" s="214"/>
      <c r="M188" s="214"/>
    </row>
    <row r="189" spans="2:13" x14ac:dyDescent="0.2">
      <c r="B189" s="214"/>
      <c r="C189" s="214"/>
      <c r="D189" s="214"/>
      <c r="E189" s="214"/>
      <c r="F189" s="214"/>
      <c r="G189" s="214"/>
      <c r="H189" s="214"/>
      <c r="I189" s="214"/>
      <c r="J189" s="214"/>
      <c r="K189" s="214"/>
      <c r="L189" s="214"/>
      <c r="M189" s="214"/>
    </row>
    <row r="190" spans="2:13" x14ac:dyDescent="0.2">
      <c r="B190" s="214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</row>
    <row r="191" spans="2:13" x14ac:dyDescent="0.2">
      <c r="B191" s="214"/>
      <c r="C191" s="214"/>
      <c r="D191" s="214"/>
      <c r="E191" s="214"/>
      <c r="F191" s="214"/>
      <c r="G191" s="214"/>
      <c r="H191" s="214"/>
      <c r="I191" s="214"/>
      <c r="J191" s="214"/>
      <c r="K191" s="214"/>
      <c r="L191" s="214"/>
      <c r="M191" s="214"/>
    </row>
    <row r="192" spans="2:13" x14ac:dyDescent="0.2">
      <c r="B192" s="214"/>
      <c r="C192" s="214"/>
      <c r="D192" s="214"/>
      <c r="E192" s="214"/>
      <c r="F192" s="214"/>
      <c r="G192" s="214"/>
      <c r="H192" s="214"/>
      <c r="I192" s="214"/>
      <c r="J192" s="214"/>
      <c r="K192" s="214"/>
      <c r="L192" s="214"/>
      <c r="M192" s="214"/>
    </row>
    <row r="193" spans="2:13" x14ac:dyDescent="0.2">
      <c r="B193" s="214"/>
      <c r="C193" s="214"/>
      <c r="D193" s="214"/>
      <c r="E193" s="214"/>
      <c r="F193" s="214"/>
      <c r="G193" s="214"/>
      <c r="H193" s="214"/>
      <c r="I193" s="214"/>
      <c r="J193" s="214"/>
      <c r="K193" s="214"/>
      <c r="L193" s="214"/>
      <c r="M193" s="214"/>
    </row>
    <row r="194" spans="2:13" x14ac:dyDescent="0.2">
      <c r="B194" s="214"/>
      <c r="C194" s="214"/>
      <c r="D194" s="214"/>
      <c r="E194" s="214"/>
      <c r="F194" s="214"/>
      <c r="G194" s="214"/>
      <c r="H194" s="214"/>
      <c r="I194" s="214"/>
      <c r="J194" s="214"/>
      <c r="K194" s="214"/>
      <c r="L194" s="214"/>
      <c r="M194" s="214"/>
    </row>
    <row r="195" spans="2:13" x14ac:dyDescent="0.2">
      <c r="B195" s="214"/>
      <c r="C195" s="214"/>
      <c r="D195" s="214"/>
      <c r="E195" s="214"/>
      <c r="F195" s="214"/>
      <c r="G195" s="214"/>
      <c r="H195" s="214"/>
      <c r="I195" s="214"/>
      <c r="J195" s="214"/>
      <c r="K195" s="214"/>
      <c r="L195" s="214"/>
      <c r="M195" s="214"/>
    </row>
    <row r="196" spans="2:13" x14ac:dyDescent="0.2">
      <c r="B196" s="214"/>
      <c r="C196" s="214"/>
      <c r="D196" s="214"/>
      <c r="E196" s="214"/>
      <c r="F196" s="214"/>
      <c r="G196" s="214"/>
      <c r="H196" s="214"/>
      <c r="I196" s="214"/>
      <c r="J196" s="214"/>
      <c r="K196" s="214"/>
      <c r="L196" s="214"/>
      <c r="M196" s="214"/>
    </row>
    <row r="197" spans="2:13" x14ac:dyDescent="0.2">
      <c r="B197" s="214"/>
      <c r="C197" s="214"/>
      <c r="D197" s="214"/>
      <c r="E197" s="214"/>
      <c r="F197" s="214"/>
      <c r="G197" s="214"/>
      <c r="H197" s="214"/>
      <c r="I197" s="214"/>
      <c r="J197" s="214"/>
      <c r="K197" s="214"/>
      <c r="L197" s="214"/>
      <c r="M197" s="214"/>
    </row>
    <row r="198" spans="2:13" x14ac:dyDescent="0.2">
      <c r="B198" s="214"/>
      <c r="C198" s="214"/>
      <c r="D198" s="214"/>
      <c r="E198" s="214"/>
      <c r="F198" s="214"/>
      <c r="G198" s="214"/>
      <c r="H198" s="214"/>
      <c r="I198" s="214"/>
      <c r="J198" s="214"/>
      <c r="K198" s="214"/>
      <c r="L198" s="214"/>
      <c r="M198" s="214"/>
    </row>
    <row r="199" spans="2:13" x14ac:dyDescent="0.2">
      <c r="B199" s="214"/>
      <c r="C199" s="214"/>
      <c r="D199" s="214"/>
      <c r="E199" s="214"/>
      <c r="F199" s="214"/>
      <c r="G199" s="214"/>
      <c r="H199" s="214"/>
      <c r="I199" s="214"/>
      <c r="J199" s="214"/>
      <c r="K199" s="214"/>
      <c r="L199" s="214"/>
      <c r="M199" s="214"/>
    </row>
    <row r="200" spans="2:13" x14ac:dyDescent="0.2">
      <c r="B200" s="214"/>
      <c r="C200" s="214"/>
      <c r="D200" s="214"/>
      <c r="E200" s="214"/>
      <c r="F200" s="214"/>
      <c r="G200" s="214"/>
      <c r="H200" s="214"/>
      <c r="I200" s="214"/>
      <c r="J200" s="214"/>
      <c r="K200" s="214"/>
      <c r="L200" s="214"/>
      <c r="M200" s="214"/>
    </row>
    <row r="201" spans="2:13" x14ac:dyDescent="0.2">
      <c r="B201" s="214"/>
      <c r="C201" s="214"/>
      <c r="D201" s="214"/>
      <c r="E201" s="214"/>
      <c r="F201" s="214"/>
      <c r="G201" s="214"/>
      <c r="H201" s="214"/>
      <c r="I201" s="214"/>
      <c r="J201" s="214"/>
      <c r="K201" s="214"/>
      <c r="L201" s="214"/>
      <c r="M201" s="214"/>
    </row>
    <row r="202" spans="2:13" x14ac:dyDescent="0.2">
      <c r="B202" s="214"/>
      <c r="C202" s="214"/>
      <c r="D202" s="214"/>
      <c r="E202" s="214"/>
      <c r="F202" s="214"/>
      <c r="G202" s="214"/>
      <c r="H202" s="214"/>
      <c r="I202" s="214"/>
      <c r="J202" s="214"/>
      <c r="K202" s="214"/>
      <c r="L202" s="214"/>
      <c r="M202" s="214"/>
    </row>
    <row r="203" spans="2:13" x14ac:dyDescent="0.2">
      <c r="B203" s="214"/>
      <c r="C203" s="214"/>
      <c r="D203" s="214"/>
      <c r="E203" s="214"/>
      <c r="F203" s="214"/>
      <c r="G203" s="214"/>
      <c r="H203" s="214"/>
      <c r="I203" s="214"/>
      <c r="J203" s="214"/>
      <c r="K203" s="214"/>
      <c r="L203" s="214"/>
      <c r="M203" s="214"/>
    </row>
    <row r="204" spans="2:13" x14ac:dyDescent="0.2">
      <c r="B204" s="214"/>
      <c r="C204" s="214"/>
      <c r="D204" s="214"/>
      <c r="E204" s="214"/>
      <c r="F204" s="214"/>
      <c r="G204" s="214"/>
      <c r="H204" s="214"/>
      <c r="I204" s="214"/>
      <c r="J204" s="214"/>
      <c r="K204" s="214"/>
      <c r="L204" s="214"/>
      <c r="M204" s="214"/>
    </row>
    <row r="205" spans="2:13" x14ac:dyDescent="0.2">
      <c r="B205" s="214"/>
      <c r="C205" s="214"/>
      <c r="D205" s="214"/>
      <c r="E205" s="214"/>
      <c r="F205" s="214"/>
      <c r="G205" s="214"/>
      <c r="H205" s="214"/>
      <c r="I205" s="214"/>
      <c r="J205" s="214"/>
      <c r="K205" s="214"/>
      <c r="L205" s="214"/>
      <c r="M205" s="214"/>
    </row>
    <row r="206" spans="2:13" x14ac:dyDescent="0.2">
      <c r="B206" s="214"/>
      <c r="C206" s="214"/>
      <c r="D206" s="214"/>
      <c r="E206" s="214"/>
      <c r="F206" s="214"/>
      <c r="G206" s="214"/>
      <c r="H206" s="214"/>
      <c r="I206" s="214"/>
      <c r="J206" s="214"/>
      <c r="K206" s="214"/>
      <c r="L206" s="214"/>
      <c r="M206" s="214"/>
    </row>
    <row r="207" spans="2:13" x14ac:dyDescent="0.2">
      <c r="B207" s="214"/>
      <c r="C207" s="214"/>
      <c r="D207" s="214"/>
      <c r="E207" s="214"/>
      <c r="F207" s="214"/>
      <c r="G207" s="214"/>
      <c r="H207" s="214"/>
      <c r="I207" s="214"/>
      <c r="J207" s="214"/>
      <c r="K207" s="214"/>
      <c r="L207" s="214"/>
      <c r="M207" s="214"/>
    </row>
    <row r="208" spans="2:13" x14ac:dyDescent="0.2">
      <c r="B208" s="214"/>
      <c r="C208" s="214"/>
      <c r="D208" s="214"/>
      <c r="E208" s="214"/>
      <c r="F208" s="214"/>
      <c r="G208" s="214"/>
      <c r="H208" s="214"/>
      <c r="I208" s="214"/>
      <c r="J208" s="214"/>
      <c r="K208" s="214"/>
      <c r="L208" s="214"/>
      <c r="M208" s="214"/>
    </row>
    <row r="209" spans="2:13" x14ac:dyDescent="0.2">
      <c r="B209" s="214"/>
      <c r="C209" s="214"/>
      <c r="D209" s="214"/>
      <c r="E209" s="214"/>
      <c r="F209" s="214"/>
      <c r="G209" s="214"/>
      <c r="H209" s="214"/>
      <c r="I209" s="214"/>
      <c r="J209" s="214"/>
      <c r="K209" s="214"/>
      <c r="L209" s="214"/>
      <c r="M209" s="214"/>
    </row>
    <row r="210" spans="2:13" x14ac:dyDescent="0.2">
      <c r="B210" s="214"/>
      <c r="C210" s="214"/>
      <c r="D210" s="214"/>
      <c r="E210" s="214"/>
      <c r="F210" s="214"/>
      <c r="G210" s="214"/>
      <c r="H210" s="214"/>
      <c r="I210" s="214"/>
      <c r="J210" s="214"/>
      <c r="K210" s="214"/>
      <c r="L210" s="214"/>
      <c r="M210" s="214"/>
    </row>
    <row r="211" spans="2:13" x14ac:dyDescent="0.2">
      <c r="B211" s="214"/>
      <c r="C211" s="214"/>
      <c r="D211" s="214"/>
      <c r="E211" s="214"/>
      <c r="F211" s="214"/>
      <c r="G211" s="214"/>
      <c r="H211" s="214"/>
      <c r="I211" s="214"/>
      <c r="J211" s="214"/>
      <c r="K211" s="214"/>
      <c r="L211" s="214"/>
      <c r="M211" s="214"/>
    </row>
    <row r="212" spans="2:13" x14ac:dyDescent="0.2">
      <c r="B212" s="214"/>
      <c r="C212" s="214"/>
      <c r="D212" s="214"/>
      <c r="E212" s="214"/>
      <c r="F212" s="214"/>
      <c r="G212" s="214"/>
      <c r="H212" s="214"/>
      <c r="I212" s="214"/>
      <c r="J212" s="214"/>
      <c r="K212" s="214"/>
      <c r="L212" s="214"/>
      <c r="M212" s="214"/>
    </row>
    <row r="213" spans="2:13" x14ac:dyDescent="0.2">
      <c r="B213" s="214"/>
      <c r="C213" s="214"/>
      <c r="D213" s="214"/>
      <c r="E213" s="214"/>
      <c r="F213" s="214"/>
      <c r="G213" s="214"/>
      <c r="H213" s="214"/>
      <c r="I213" s="214"/>
      <c r="J213" s="214"/>
      <c r="K213" s="214"/>
      <c r="L213" s="214"/>
      <c r="M213" s="214"/>
    </row>
    <row r="214" spans="2:13" x14ac:dyDescent="0.2">
      <c r="B214" s="214"/>
      <c r="C214" s="214"/>
      <c r="D214" s="214"/>
      <c r="E214" s="214"/>
      <c r="F214" s="214"/>
      <c r="G214" s="214"/>
      <c r="H214" s="214"/>
      <c r="I214" s="214"/>
      <c r="J214" s="214"/>
      <c r="K214" s="214"/>
      <c r="L214" s="214"/>
      <c r="M214" s="214"/>
    </row>
    <row r="215" spans="2:13" x14ac:dyDescent="0.2">
      <c r="B215" s="214"/>
      <c r="C215" s="214"/>
      <c r="D215" s="214"/>
      <c r="E215" s="214"/>
      <c r="F215" s="214"/>
      <c r="G215" s="214"/>
      <c r="H215" s="214"/>
      <c r="I215" s="214"/>
      <c r="J215" s="214"/>
      <c r="K215" s="214"/>
      <c r="L215" s="214"/>
      <c r="M215" s="214"/>
    </row>
    <row r="216" spans="2:13" x14ac:dyDescent="0.2">
      <c r="B216" s="214"/>
      <c r="C216" s="214"/>
      <c r="D216" s="214"/>
      <c r="E216" s="214"/>
      <c r="F216" s="214"/>
      <c r="G216" s="214"/>
      <c r="H216" s="214"/>
      <c r="I216" s="214"/>
      <c r="J216" s="214"/>
      <c r="K216" s="214"/>
      <c r="L216" s="214"/>
      <c r="M216" s="214"/>
    </row>
    <row r="217" spans="2:13" x14ac:dyDescent="0.2">
      <c r="B217" s="214"/>
      <c r="C217" s="214"/>
      <c r="D217" s="214"/>
      <c r="E217" s="214"/>
      <c r="F217" s="214"/>
      <c r="G217" s="214"/>
      <c r="H217" s="214"/>
      <c r="I217" s="214"/>
      <c r="J217" s="214"/>
      <c r="K217" s="214"/>
      <c r="L217" s="214"/>
      <c r="M217" s="214"/>
    </row>
    <row r="218" spans="2:13" x14ac:dyDescent="0.2">
      <c r="B218" s="214"/>
      <c r="C218" s="214"/>
      <c r="D218" s="214"/>
      <c r="E218" s="214"/>
      <c r="F218" s="214"/>
      <c r="G218" s="214"/>
      <c r="H218" s="214"/>
      <c r="I218" s="214"/>
      <c r="J218" s="214"/>
      <c r="K218" s="214"/>
      <c r="L218" s="214"/>
      <c r="M218" s="214"/>
    </row>
    <row r="219" spans="2:13" x14ac:dyDescent="0.2">
      <c r="B219" s="214"/>
      <c r="C219" s="214"/>
      <c r="D219" s="214"/>
      <c r="E219" s="214"/>
      <c r="F219" s="214"/>
      <c r="G219" s="214"/>
      <c r="H219" s="214"/>
      <c r="I219" s="214"/>
      <c r="J219" s="214"/>
      <c r="K219" s="214"/>
      <c r="L219" s="214"/>
      <c r="M219" s="214"/>
    </row>
    <row r="220" spans="2:13" x14ac:dyDescent="0.2">
      <c r="B220" s="214"/>
      <c r="C220" s="214"/>
      <c r="D220" s="214"/>
      <c r="E220" s="214"/>
      <c r="F220" s="214"/>
      <c r="G220" s="214"/>
      <c r="H220" s="214"/>
      <c r="I220" s="214"/>
      <c r="J220" s="214"/>
      <c r="K220" s="214"/>
      <c r="L220" s="214"/>
      <c r="M220" s="214"/>
    </row>
    <row r="221" spans="2:13" x14ac:dyDescent="0.2">
      <c r="B221" s="214"/>
      <c r="C221" s="214"/>
      <c r="D221" s="214"/>
      <c r="E221" s="214"/>
      <c r="F221" s="214"/>
      <c r="G221" s="214"/>
      <c r="H221" s="214"/>
      <c r="I221" s="214"/>
      <c r="J221" s="214"/>
      <c r="K221" s="214"/>
      <c r="L221" s="214"/>
      <c r="M221" s="214"/>
    </row>
    <row r="222" spans="2:13" x14ac:dyDescent="0.2">
      <c r="B222" s="214"/>
      <c r="C222" s="214"/>
      <c r="D222" s="214"/>
      <c r="E222" s="214"/>
      <c r="F222" s="214"/>
      <c r="G222" s="214"/>
      <c r="H222" s="214"/>
      <c r="I222" s="214"/>
      <c r="J222" s="214"/>
      <c r="K222" s="214"/>
      <c r="L222" s="214"/>
      <c r="M222" s="214"/>
    </row>
    <row r="223" spans="2:13" x14ac:dyDescent="0.2">
      <c r="B223" s="214"/>
      <c r="C223" s="214"/>
      <c r="D223" s="214"/>
      <c r="E223" s="214"/>
      <c r="F223" s="214"/>
      <c r="G223" s="214"/>
      <c r="H223" s="214"/>
      <c r="I223" s="214"/>
      <c r="J223" s="214"/>
      <c r="K223" s="214"/>
      <c r="L223" s="214"/>
      <c r="M223" s="214"/>
    </row>
    <row r="224" spans="2:13" x14ac:dyDescent="0.2">
      <c r="B224" s="214"/>
      <c r="C224" s="214"/>
      <c r="D224" s="214"/>
      <c r="E224" s="214"/>
      <c r="F224" s="214"/>
      <c r="G224" s="214"/>
      <c r="H224" s="214"/>
      <c r="I224" s="214"/>
      <c r="J224" s="214"/>
      <c r="K224" s="214"/>
      <c r="L224" s="214"/>
      <c r="M224" s="214"/>
    </row>
    <row r="225" spans="2:13" x14ac:dyDescent="0.2">
      <c r="B225" s="214"/>
      <c r="C225" s="214"/>
      <c r="D225" s="214"/>
      <c r="E225" s="214"/>
      <c r="F225" s="214"/>
      <c r="G225" s="214"/>
      <c r="H225" s="214"/>
      <c r="I225" s="214"/>
      <c r="J225" s="214"/>
      <c r="K225" s="214"/>
      <c r="L225" s="214"/>
      <c r="M225" s="214"/>
    </row>
    <row r="226" spans="2:13" x14ac:dyDescent="0.2">
      <c r="B226" s="214"/>
      <c r="C226" s="214"/>
      <c r="D226" s="214"/>
      <c r="E226" s="214"/>
      <c r="F226" s="214"/>
      <c r="G226" s="214"/>
      <c r="H226" s="214"/>
      <c r="I226" s="214"/>
      <c r="J226" s="214"/>
      <c r="K226" s="214"/>
      <c r="L226" s="214"/>
      <c r="M226" s="214"/>
    </row>
    <row r="227" spans="2:13" x14ac:dyDescent="0.2">
      <c r="B227" s="214"/>
      <c r="C227" s="214"/>
      <c r="D227" s="214"/>
      <c r="E227" s="214"/>
      <c r="F227" s="214"/>
      <c r="G227" s="214"/>
      <c r="H227" s="214"/>
      <c r="I227" s="214"/>
      <c r="J227" s="214"/>
      <c r="K227" s="214"/>
      <c r="L227" s="214"/>
      <c r="M227" s="214"/>
    </row>
    <row r="228" spans="2:13" x14ac:dyDescent="0.2">
      <c r="B228" s="214"/>
      <c r="C228" s="214"/>
      <c r="D228" s="214"/>
      <c r="E228" s="214"/>
      <c r="F228" s="214"/>
      <c r="G228" s="214"/>
      <c r="H228" s="214"/>
      <c r="I228" s="214"/>
      <c r="J228" s="214"/>
      <c r="K228" s="214"/>
      <c r="L228" s="214"/>
      <c r="M228" s="214"/>
    </row>
    <row r="229" spans="2:13" x14ac:dyDescent="0.2">
      <c r="B229" s="214"/>
      <c r="C229" s="214"/>
      <c r="D229" s="214"/>
      <c r="E229" s="214"/>
      <c r="F229" s="214"/>
      <c r="G229" s="214"/>
      <c r="H229" s="214"/>
      <c r="I229" s="214"/>
      <c r="J229" s="214"/>
      <c r="K229" s="214"/>
      <c r="L229" s="214"/>
      <c r="M229" s="214"/>
    </row>
    <row r="230" spans="2:13" x14ac:dyDescent="0.2">
      <c r="B230" s="214"/>
      <c r="C230" s="214"/>
      <c r="D230" s="214"/>
      <c r="E230" s="214"/>
      <c r="F230" s="214"/>
      <c r="G230" s="214"/>
      <c r="H230" s="214"/>
      <c r="I230" s="214"/>
      <c r="J230" s="214"/>
      <c r="K230" s="214"/>
      <c r="L230" s="214"/>
      <c r="M230" s="214"/>
    </row>
    <row r="231" spans="2:13" x14ac:dyDescent="0.2">
      <c r="B231" s="214"/>
      <c r="C231" s="214"/>
      <c r="D231" s="214"/>
      <c r="E231" s="214"/>
      <c r="F231" s="214"/>
      <c r="G231" s="214"/>
      <c r="H231" s="214"/>
      <c r="I231" s="214"/>
      <c r="J231" s="214"/>
      <c r="K231" s="214"/>
      <c r="L231" s="214"/>
      <c r="M231" s="214"/>
    </row>
    <row r="232" spans="2:13" x14ac:dyDescent="0.2">
      <c r="B232" s="214"/>
      <c r="C232" s="214"/>
      <c r="D232" s="214"/>
      <c r="E232" s="214"/>
      <c r="F232" s="214"/>
      <c r="G232" s="214"/>
      <c r="H232" s="214"/>
      <c r="I232" s="214"/>
      <c r="J232" s="214"/>
      <c r="K232" s="214"/>
      <c r="L232" s="214"/>
      <c r="M232" s="214"/>
    </row>
    <row r="233" spans="2:13" x14ac:dyDescent="0.2">
      <c r="B233" s="214"/>
      <c r="C233" s="214"/>
      <c r="D233" s="214"/>
      <c r="E233" s="214"/>
      <c r="F233" s="214"/>
      <c r="G233" s="214"/>
      <c r="H233" s="214"/>
      <c r="I233" s="214"/>
      <c r="J233" s="214"/>
      <c r="K233" s="214"/>
      <c r="L233" s="214"/>
      <c r="M233" s="214"/>
    </row>
    <row r="234" spans="2:13" x14ac:dyDescent="0.2">
      <c r="B234" s="214"/>
      <c r="C234" s="214"/>
      <c r="D234" s="214"/>
      <c r="E234" s="214"/>
      <c r="F234" s="214"/>
      <c r="G234" s="214"/>
      <c r="H234" s="214"/>
      <c r="I234" s="214"/>
      <c r="J234" s="214"/>
      <c r="K234" s="214"/>
      <c r="L234" s="214"/>
      <c r="M234" s="214"/>
    </row>
    <row r="235" spans="2:13" x14ac:dyDescent="0.2">
      <c r="B235" s="214"/>
      <c r="C235" s="214"/>
      <c r="D235" s="214"/>
      <c r="E235" s="214"/>
      <c r="F235" s="214"/>
      <c r="G235" s="214"/>
      <c r="H235" s="214"/>
      <c r="I235" s="214"/>
      <c r="J235" s="214"/>
      <c r="K235" s="214"/>
      <c r="L235" s="214"/>
      <c r="M235" s="214"/>
    </row>
    <row r="236" spans="2:13" x14ac:dyDescent="0.2">
      <c r="B236" s="214"/>
      <c r="C236" s="214"/>
      <c r="D236" s="214"/>
      <c r="E236" s="214"/>
      <c r="F236" s="214"/>
      <c r="G236" s="214"/>
      <c r="H236" s="214"/>
      <c r="I236" s="214"/>
      <c r="J236" s="214"/>
      <c r="K236" s="214"/>
      <c r="L236" s="214"/>
      <c r="M236" s="214"/>
    </row>
    <row r="237" spans="2:13" x14ac:dyDescent="0.2">
      <c r="B237" s="214"/>
      <c r="C237" s="214"/>
      <c r="D237" s="214"/>
      <c r="E237" s="214"/>
      <c r="F237" s="214"/>
      <c r="G237" s="214"/>
      <c r="H237" s="214"/>
      <c r="I237" s="214"/>
      <c r="J237" s="214"/>
      <c r="K237" s="214"/>
      <c r="L237" s="214"/>
      <c r="M237" s="214"/>
    </row>
    <row r="238" spans="2:13" x14ac:dyDescent="0.2">
      <c r="B238" s="214"/>
      <c r="C238" s="214"/>
      <c r="D238" s="214"/>
      <c r="E238" s="214"/>
      <c r="F238" s="214"/>
      <c r="G238" s="214"/>
      <c r="H238" s="214"/>
      <c r="I238" s="214"/>
      <c r="J238" s="214"/>
      <c r="K238" s="214"/>
      <c r="L238" s="214"/>
      <c r="M238" s="214"/>
    </row>
    <row r="239" spans="2:13" x14ac:dyDescent="0.2">
      <c r="B239" s="214"/>
      <c r="C239" s="214"/>
      <c r="D239" s="214"/>
      <c r="E239" s="214"/>
      <c r="F239" s="214"/>
      <c r="G239" s="214"/>
      <c r="H239" s="214"/>
      <c r="I239" s="214"/>
      <c r="J239" s="214"/>
      <c r="K239" s="214"/>
      <c r="L239" s="214"/>
      <c r="M239" s="214"/>
    </row>
    <row r="240" spans="2:13" x14ac:dyDescent="0.2">
      <c r="B240" s="214"/>
      <c r="C240" s="214"/>
      <c r="D240" s="214"/>
      <c r="E240" s="214"/>
      <c r="F240" s="214"/>
      <c r="G240" s="214"/>
      <c r="H240" s="214"/>
      <c r="I240" s="214"/>
      <c r="J240" s="214"/>
      <c r="K240" s="214"/>
      <c r="L240" s="214"/>
      <c r="M240" s="214"/>
    </row>
    <row r="241" spans="2:13" x14ac:dyDescent="0.2">
      <c r="B241" s="214"/>
      <c r="C241" s="214"/>
      <c r="D241" s="214"/>
      <c r="E241" s="214"/>
      <c r="F241" s="214"/>
      <c r="G241" s="214"/>
      <c r="H241" s="214"/>
      <c r="I241" s="214"/>
      <c r="J241" s="214"/>
      <c r="K241" s="214"/>
      <c r="L241" s="214"/>
      <c r="M241" s="214"/>
    </row>
    <row r="242" spans="2:13" x14ac:dyDescent="0.2">
      <c r="B242" s="214"/>
      <c r="C242" s="214"/>
      <c r="D242" s="214"/>
      <c r="E242" s="214"/>
      <c r="F242" s="214"/>
      <c r="G242" s="214"/>
      <c r="H242" s="214"/>
      <c r="I242" s="214"/>
      <c r="J242" s="214"/>
      <c r="K242" s="214"/>
      <c r="L242" s="214"/>
      <c r="M242" s="214"/>
    </row>
    <row r="243" spans="2:13" x14ac:dyDescent="0.2">
      <c r="B243" s="214"/>
      <c r="C243" s="214"/>
      <c r="D243" s="214"/>
      <c r="E243" s="214"/>
      <c r="F243" s="214"/>
      <c r="G243" s="214"/>
      <c r="H243" s="214"/>
      <c r="I243" s="214"/>
      <c r="J243" s="214"/>
      <c r="K243" s="214"/>
      <c r="L243" s="214"/>
      <c r="M243" s="214"/>
    </row>
    <row r="244" spans="2:13" x14ac:dyDescent="0.2">
      <c r="B244" s="214"/>
      <c r="C244" s="214"/>
      <c r="D244" s="214"/>
      <c r="E244" s="214"/>
      <c r="F244" s="214"/>
      <c r="G244" s="214"/>
      <c r="H244" s="214"/>
      <c r="I244" s="214"/>
      <c r="J244" s="214"/>
      <c r="K244" s="214"/>
      <c r="L244" s="214"/>
      <c r="M244" s="214"/>
    </row>
    <row r="245" spans="2:13" x14ac:dyDescent="0.2">
      <c r="B245" s="214"/>
      <c r="C245" s="214"/>
      <c r="D245" s="214"/>
      <c r="E245" s="214"/>
      <c r="F245" s="214"/>
      <c r="G245" s="214"/>
      <c r="H245" s="214"/>
      <c r="I245" s="214"/>
      <c r="J245" s="214"/>
      <c r="K245" s="214"/>
      <c r="L245" s="214"/>
      <c r="M245" s="214"/>
    </row>
    <row r="246" spans="2:13" x14ac:dyDescent="0.2">
      <c r="B246" s="214"/>
      <c r="C246" s="214"/>
      <c r="D246" s="214"/>
      <c r="E246" s="214"/>
      <c r="F246" s="214"/>
      <c r="G246" s="214"/>
      <c r="H246" s="214"/>
      <c r="I246" s="214"/>
      <c r="J246" s="214"/>
      <c r="K246" s="214"/>
      <c r="L246" s="214"/>
      <c r="M246" s="214"/>
    </row>
    <row r="247" spans="2:13" x14ac:dyDescent="0.2">
      <c r="B247" s="214"/>
      <c r="C247" s="214"/>
      <c r="D247" s="214"/>
      <c r="E247" s="214"/>
      <c r="F247" s="214"/>
      <c r="G247" s="214"/>
      <c r="H247" s="214"/>
      <c r="I247" s="214"/>
      <c r="J247" s="214"/>
      <c r="K247" s="214"/>
      <c r="L247" s="214"/>
      <c r="M247" s="214"/>
    </row>
  </sheetData>
  <mergeCells count="1">
    <mergeCell ref="A2:H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40625" defaultRowHeight="12.75" x14ac:dyDescent="0.2"/>
  <cols>
    <col min="1" max="1" width="77.28515625" style="221" bestFit="1" customWidth="1"/>
    <col min="2" max="2" width="20" style="221" customWidth="1"/>
    <col min="3" max="3" width="20.85546875" style="221" customWidth="1"/>
    <col min="4" max="4" width="11.42578125" style="221" bestFit="1" customWidth="1"/>
    <col min="5" max="16384" width="9.140625" style="221"/>
  </cols>
  <sheetData>
    <row r="2" spans="1:19" ht="54.75" customHeight="1" x14ac:dyDescent="0.3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30.06.2021 
(за видами відсоткових ставок)</v>
      </c>
      <c r="B2" s="3"/>
      <c r="C2" s="3"/>
      <c r="D2" s="3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x14ac:dyDescent="0.2">
      <c r="A3" s="2"/>
      <c r="B3" s="2"/>
      <c r="C3" s="2"/>
      <c r="D3" s="2"/>
    </row>
    <row r="4" spans="1:19" s="236" customFormat="1" x14ac:dyDescent="0.2">
      <c r="D4" s="236" t="str">
        <f>VALVAL</f>
        <v>млрд. одиниць</v>
      </c>
    </row>
    <row r="5" spans="1:19" s="37" customFormat="1" x14ac:dyDescent="0.2">
      <c r="A5" s="220"/>
      <c r="B5" s="109" t="s">
        <v>157</v>
      </c>
      <c r="C5" s="109" t="s">
        <v>160</v>
      </c>
      <c r="D5" s="109" t="s">
        <v>181</v>
      </c>
    </row>
    <row r="6" spans="1:19" s="132" customFormat="1" ht="15.75" x14ac:dyDescent="0.2">
      <c r="A6" s="34" t="s">
        <v>142</v>
      </c>
      <c r="B6" s="231">
        <f>SUM(B$7+ B$8)</f>
        <v>92.520304032729996</v>
      </c>
      <c r="C6" s="231">
        <f>SUM(C$7+ C$8)</f>
        <v>2514.3595384780501</v>
      </c>
      <c r="D6" s="51">
        <f>SUM(D$7+ D$8)</f>
        <v>1</v>
      </c>
    </row>
    <row r="7" spans="1:19" s="239" customFormat="1" ht="14.25" x14ac:dyDescent="0.2">
      <c r="A7" s="121" t="s">
        <v>44</v>
      </c>
      <c r="B7" s="89">
        <v>27.034386279429999</v>
      </c>
      <c r="C7" s="89">
        <v>734.69459184309005</v>
      </c>
      <c r="D7" s="172">
        <v>0.29219899999999999</v>
      </c>
    </row>
    <row r="8" spans="1:19" s="239" customFormat="1" ht="14.25" x14ac:dyDescent="0.2">
      <c r="A8" s="121" t="s">
        <v>99</v>
      </c>
      <c r="B8" s="89">
        <v>65.485917753300001</v>
      </c>
      <c r="C8" s="89">
        <v>1779.66494663496</v>
      </c>
      <c r="D8" s="172">
        <v>0.70780100000000001</v>
      </c>
    </row>
    <row r="9" spans="1:19" x14ac:dyDescent="0.2">
      <c r="B9" s="181"/>
      <c r="C9" s="181"/>
      <c r="D9" s="181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</row>
    <row r="10" spans="1:19" x14ac:dyDescent="0.2">
      <c r="B10" s="181"/>
      <c r="C10" s="181"/>
      <c r="D10" s="181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</row>
    <row r="11" spans="1:19" x14ac:dyDescent="0.2">
      <c r="B11" s="181"/>
      <c r="C11" s="181"/>
      <c r="D11" s="181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</row>
    <row r="12" spans="1:19" x14ac:dyDescent="0.2"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</row>
    <row r="13" spans="1:19" x14ac:dyDescent="0.2"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</row>
    <row r="14" spans="1:19" x14ac:dyDescent="0.2"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</row>
    <row r="15" spans="1:19" x14ac:dyDescent="0.2"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</row>
    <row r="16" spans="1:19" x14ac:dyDescent="0.2"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</row>
    <row r="17" spans="2:17" x14ac:dyDescent="0.2"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</row>
    <row r="18" spans="2:17" x14ac:dyDescent="0.2"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</row>
    <row r="19" spans="2:17" x14ac:dyDescent="0.2"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</row>
    <row r="20" spans="2:17" x14ac:dyDescent="0.2"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</row>
    <row r="21" spans="2:17" x14ac:dyDescent="0.2"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</row>
    <row r="22" spans="2:17" x14ac:dyDescent="0.2"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</row>
    <row r="23" spans="2:17" x14ac:dyDescent="0.2"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</row>
    <row r="24" spans="2:17" x14ac:dyDescent="0.2"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</row>
    <row r="25" spans="2:17" x14ac:dyDescent="0.2"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</row>
    <row r="26" spans="2:17" x14ac:dyDescent="0.2"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</row>
    <row r="27" spans="2:17" x14ac:dyDescent="0.2"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</row>
    <row r="28" spans="2:17" x14ac:dyDescent="0.2"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</row>
    <row r="29" spans="2:17" x14ac:dyDescent="0.2"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</row>
    <row r="30" spans="2:17" x14ac:dyDescent="0.2"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</row>
    <row r="31" spans="2:17" x14ac:dyDescent="0.2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</row>
    <row r="32" spans="2:17" x14ac:dyDescent="0.2"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</row>
    <row r="33" spans="2:17" x14ac:dyDescent="0.2"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</row>
    <row r="34" spans="2:17" x14ac:dyDescent="0.2"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</row>
    <row r="35" spans="2:17" x14ac:dyDescent="0.2"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</row>
    <row r="36" spans="2:17" x14ac:dyDescent="0.2"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</row>
    <row r="37" spans="2:17" x14ac:dyDescent="0.2"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</row>
    <row r="38" spans="2:17" x14ac:dyDescent="0.2"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</row>
    <row r="39" spans="2:17" x14ac:dyDescent="0.2"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</row>
    <row r="40" spans="2:17" x14ac:dyDescent="0.2"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</row>
    <row r="41" spans="2:17" x14ac:dyDescent="0.2"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</row>
    <row r="42" spans="2:17" x14ac:dyDescent="0.2"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2:17" x14ac:dyDescent="0.2"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</row>
    <row r="44" spans="2:17" x14ac:dyDescent="0.2"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</row>
    <row r="45" spans="2:17" x14ac:dyDescent="0.2"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</row>
    <row r="46" spans="2:17" x14ac:dyDescent="0.2"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</row>
    <row r="47" spans="2:17" x14ac:dyDescent="0.2">
      <c r="B47" s="214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</row>
    <row r="48" spans="2:17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</row>
    <row r="49" spans="2:17" x14ac:dyDescent="0.2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</row>
    <row r="50" spans="2:17" x14ac:dyDescent="0.2"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</row>
    <row r="51" spans="2:17" x14ac:dyDescent="0.2"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</row>
    <row r="52" spans="2:17" x14ac:dyDescent="0.2">
      <c r="B52" s="214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</row>
    <row r="53" spans="2:17" x14ac:dyDescent="0.2"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</row>
    <row r="54" spans="2:17" x14ac:dyDescent="0.2">
      <c r="B54" s="214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</row>
    <row r="55" spans="2:17" x14ac:dyDescent="0.2"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</row>
    <row r="56" spans="2:17" x14ac:dyDescent="0.2">
      <c r="B56" s="214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</row>
    <row r="57" spans="2:17" x14ac:dyDescent="0.2">
      <c r="B57" s="214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</row>
    <row r="58" spans="2:17" x14ac:dyDescent="0.2"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</row>
    <row r="59" spans="2:17" x14ac:dyDescent="0.2"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</row>
    <row r="60" spans="2:17" x14ac:dyDescent="0.2"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</row>
    <row r="61" spans="2:17" x14ac:dyDescent="0.2">
      <c r="B61" s="214"/>
      <c r="C61" s="214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</row>
    <row r="62" spans="2:17" x14ac:dyDescent="0.2"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</row>
    <row r="63" spans="2:17" x14ac:dyDescent="0.2"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</row>
    <row r="64" spans="2:17" x14ac:dyDescent="0.2"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</row>
    <row r="65" spans="2:17" x14ac:dyDescent="0.2"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</row>
    <row r="66" spans="2:17" x14ac:dyDescent="0.2">
      <c r="B66" s="214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</row>
    <row r="67" spans="2:17" x14ac:dyDescent="0.2">
      <c r="B67" s="214"/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</row>
    <row r="68" spans="2:17" x14ac:dyDescent="0.2">
      <c r="B68" s="214"/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</row>
    <row r="69" spans="2:17" x14ac:dyDescent="0.2">
      <c r="B69" s="214"/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</row>
    <row r="70" spans="2:17" x14ac:dyDescent="0.2">
      <c r="B70" s="214"/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</row>
    <row r="71" spans="2:17" x14ac:dyDescent="0.2">
      <c r="B71" s="214"/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</row>
    <row r="72" spans="2:17" x14ac:dyDescent="0.2"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</row>
    <row r="73" spans="2:17" x14ac:dyDescent="0.2">
      <c r="B73" s="214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</row>
    <row r="74" spans="2:17" x14ac:dyDescent="0.2">
      <c r="B74" s="214"/>
      <c r="C74" s="214"/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</row>
    <row r="75" spans="2:17" x14ac:dyDescent="0.2">
      <c r="B75" s="214"/>
      <c r="C75" s="214"/>
      <c r="D75" s="214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</row>
    <row r="76" spans="2:17" x14ac:dyDescent="0.2">
      <c r="B76" s="214"/>
      <c r="C76" s="214"/>
      <c r="D76" s="214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</row>
    <row r="77" spans="2:17" x14ac:dyDescent="0.2">
      <c r="B77" s="214"/>
      <c r="C77" s="214"/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</row>
    <row r="78" spans="2:17" x14ac:dyDescent="0.2">
      <c r="B78" s="214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</row>
    <row r="79" spans="2:17" x14ac:dyDescent="0.2">
      <c r="B79" s="214"/>
      <c r="C79" s="214"/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</row>
    <row r="80" spans="2:17" x14ac:dyDescent="0.2">
      <c r="B80" s="214"/>
      <c r="C80" s="214"/>
      <c r="D80" s="214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</row>
    <row r="81" spans="2:17" x14ac:dyDescent="0.2">
      <c r="B81" s="214"/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</row>
    <row r="82" spans="2:17" x14ac:dyDescent="0.2">
      <c r="B82" s="214"/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</row>
    <row r="83" spans="2:17" x14ac:dyDescent="0.2">
      <c r="B83" s="214"/>
      <c r="C83" s="214"/>
      <c r="D83" s="214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</row>
    <row r="84" spans="2:17" x14ac:dyDescent="0.2">
      <c r="B84" s="214"/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</row>
    <row r="85" spans="2:17" x14ac:dyDescent="0.2"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</row>
    <row r="86" spans="2:17" x14ac:dyDescent="0.2">
      <c r="B86" s="214"/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</row>
    <row r="87" spans="2:17" x14ac:dyDescent="0.2">
      <c r="B87" s="214"/>
      <c r="C87" s="214"/>
      <c r="D87" s="214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</row>
    <row r="88" spans="2:17" x14ac:dyDescent="0.2">
      <c r="B88" s="214"/>
      <c r="C88" s="214"/>
      <c r="D88" s="214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</row>
    <row r="89" spans="2:17" x14ac:dyDescent="0.2">
      <c r="B89" s="214"/>
      <c r="C89" s="214"/>
      <c r="D89" s="214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</row>
    <row r="90" spans="2:17" x14ac:dyDescent="0.2">
      <c r="B90" s="214"/>
      <c r="C90" s="214"/>
      <c r="D90" s="214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</row>
    <row r="91" spans="2:17" x14ac:dyDescent="0.2">
      <c r="B91" s="214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</row>
    <row r="92" spans="2:17" x14ac:dyDescent="0.2">
      <c r="B92" s="214"/>
      <c r="C92" s="214"/>
      <c r="D92" s="214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</row>
    <row r="93" spans="2:17" x14ac:dyDescent="0.2">
      <c r="B93" s="214"/>
      <c r="C93" s="214"/>
      <c r="D93" s="214"/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</row>
    <row r="94" spans="2:17" x14ac:dyDescent="0.2"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</row>
    <row r="95" spans="2:17" x14ac:dyDescent="0.2">
      <c r="B95" s="214"/>
      <c r="C95" s="214"/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</row>
    <row r="96" spans="2:17" x14ac:dyDescent="0.2">
      <c r="B96" s="214"/>
      <c r="C96" s="214"/>
      <c r="D96" s="214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</row>
    <row r="97" spans="2:17" x14ac:dyDescent="0.2">
      <c r="B97" s="214"/>
      <c r="C97" s="214"/>
      <c r="D97" s="214"/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4"/>
      <c r="Q97" s="214"/>
    </row>
    <row r="98" spans="2:17" x14ac:dyDescent="0.2">
      <c r="B98" s="214"/>
      <c r="C98" s="214"/>
      <c r="D98" s="214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</row>
    <row r="99" spans="2:17" x14ac:dyDescent="0.2">
      <c r="B99" s="214"/>
      <c r="C99" s="214"/>
      <c r="D99" s="214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</row>
    <row r="100" spans="2:17" x14ac:dyDescent="0.2">
      <c r="B100" s="214"/>
      <c r="C100" s="214"/>
      <c r="D100" s="214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</row>
    <row r="101" spans="2:17" x14ac:dyDescent="0.2">
      <c r="B101" s="214"/>
      <c r="C101" s="214"/>
      <c r="D101" s="214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</row>
    <row r="102" spans="2:17" x14ac:dyDescent="0.2">
      <c r="B102" s="214"/>
      <c r="C102" s="214"/>
      <c r="D102" s="214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</row>
    <row r="103" spans="2:17" x14ac:dyDescent="0.2">
      <c r="B103" s="214"/>
      <c r="C103" s="214"/>
      <c r="D103" s="214"/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</row>
    <row r="104" spans="2:17" x14ac:dyDescent="0.2">
      <c r="B104" s="214"/>
      <c r="C104" s="214"/>
      <c r="D104" s="214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</row>
    <row r="105" spans="2:17" x14ac:dyDescent="0.2">
      <c r="B105" s="214"/>
      <c r="C105" s="214"/>
      <c r="D105" s="214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</row>
    <row r="106" spans="2:17" x14ac:dyDescent="0.2">
      <c r="B106" s="214"/>
      <c r="C106" s="214"/>
      <c r="D106" s="214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</row>
    <row r="107" spans="2:17" x14ac:dyDescent="0.2">
      <c r="B107" s="214"/>
      <c r="C107" s="214"/>
      <c r="D107" s="214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</row>
    <row r="108" spans="2:17" x14ac:dyDescent="0.2">
      <c r="B108" s="214"/>
      <c r="C108" s="214"/>
      <c r="D108" s="214"/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</row>
    <row r="109" spans="2:17" x14ac:dyDescent="0.2">
      <c r="B109" s="214"/>
      <c r="C109" s="214"/>
      <c r="D109" s="214"/>
      <c r="E109" s="214"/>
      <c r="F109" s="214"/>
      <c r="G109" s="214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</row>
    <row r="110" spans="2:17" x14ac:dyDescent="0.2">
      <c r="B110" s="214"/>
      <c r="C110" s="214"/>
      <c r="D110" s="214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</row>
    <row r="111" spans="2:17" x14ac:dyDescent="0.2">
      <c r="B111" s="214"/>
      <c r="C111" s="214"/>
      <c r="D111" s="214"/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  <c r="O111" s="214"/>
      <c r="P111" s="214"/>
      <c r="Q111" s="214"/>
    </row>
    <row r="112" spans="2:17" x14ac:dyDescent="0.2">
      <c r="B112" s="214"/>
      <c r="C112" s="214"/>
      <c r="D112" s="214"/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</row>
    <row r="113" spans="2:17" x14ac:dyDescent="0.2">
      <c r="B113" s="214"/>
      <c r="C113" s="214"/>
      <c r="D113" s="214"/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</row>
    <row r="114" spans="2:17" x14ac:dyDescent="0.2">
      <c r="B114" s="214"/>
      <c r="C114" s="214"/>
      <c r="D114" s="214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</row>
    <row r="115" spans="2:17" x14ac:dyDescent="0.2">
      <c r="B115" s="214"/>
      <c r="C115" s="214"/>
      <c r="D115" s="214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</row>
    <row r="116" spans="2:17" x14ac:dyDescent="0.2">
      <c r="B116" s="214"/>
      <c r="C116" s="214"/>
      <c r="D116" s="214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</row>
    <row r="117" spans="2:17" x14ac:dyDescent="0.2">
      <c r="B117" s="214"/>
      <c r="C117" s="214"/>
      <c r="D117" s="214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</row>
    <row r="118" spans="2:17" x14ac:dyDescent="0.2">
      <c r="B118" s="214"/>
      <c r="C118" s="214"/>
      <c r="D118" s="214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</row>
    <row r="119" spans="2:17" x14ac:dyDescent="0.2">
      <c r="B119" s="214"/>
      <c r="C119" s="214"/>
      <c r="D119" s="214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</row>
    <row r="120" spans="2:17" x14ac:dyDescent="0.2">
      <c r="B120" s="214"/>
      <c r="C120" s="214"/>
      <c r="D120" s="214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</row>
    <row r="121" spans="2:17" x14ac:dyDescent="0.2">
      <c r="B121" s="214"/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</row>
    <row r="122" spans="2:17" x14ac:dyDescent="0.2"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</row>
    <row r="123" spans="2:17" x14ac:dyDescent="0.2">
      <c r="B123" s="214"/>
      <c r="C123" s="214"/>
      <c r="D123" s="214"/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</row>
    <row r="124" spans="2:17" x14ac:dyDescent="0.2">
      <c r="B124" s="214"/>
      <c r="C124" s="214"/>
      <c r="D124" s="214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</row>
    <row r="125" spans="2:17" x14ac:dyDescent="0.2">
      <c r="B125" s="214"/>
      <c r="C125" s="214"/>
      <c r="D125" s="214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</row>
    <row r="126" spans="2:17" x14ac:dyDescent="0.2">
      <c r="B126" s="214"/>
      <c r="C126" s="214"/>
      <c r="D126" s="214"/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</row>
    <row r="127" spans="2:17" x14ac:dyDescent="0.2">
      <c r="B127" s="214"/>
      <c r="C127" s="214"/>
      <c r="D127" s="214"/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</row>
    <row r="128" spans="2:17" x14ac:dyDescent="0.2">
      <c r="B128" s="214"/>
      <c r="C128" s="214"/>
      <c r="D128" s="214"/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</row>
    <row r="129" spans="2:17" x14ac:dyDescent="0.2">
      <c r="B129" s="214"/>
      <c r="C129" s="214"/>
      <c r="D129" s="214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</row>
    <row r="130" spans="2:17" x14ac:dyDescent="0.2">
      <c r="B130" s="214"/>
      <c r="C130" s="214"/>
      <c r="D130" s="214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</row>
    <row r="131" spans="2:17" x14ac:dyDescent="0.2">
      <c r="B131" s="214"/>
      <c r="C131" s="214"/>
      <c r="D131" s="214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</row>
    <row r="132" spans="2:17" x14ac:dyDescent="0.2">
      <c r="B132" s="214"/>
      <c r="C132" s="214"/>
      <c r="D132" s="214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</row>
    <row r="133" spans="2:17" x14ac:dyDescent="0.2">
      <c r="B133" s="214"/>
      <c r="C133" s="214"/>
      <c r="D133" s="214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</row>
    <row r="134" spans="2:17" x14ac:dyDescent="0.2">
      <c r="B134" s="214"/>
      <c r="C134" s="214"/>
      <c r="D134" s="214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</row>
    <row r="135" spans="2:17" x14ac:dyDescent="0.2">
      <c r="B135" s="214"/>
      <c r="C135" s="214"/>
      <c r="D135" s="214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</row>
    <row r="136" spans="2:17" x14ac:dyDescent="0.2">
      <c r="B136" s="214"/>
      <c r="C136" s="214"/>
      <c r="D136" s="214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</row>
    <row r="137" spans="2:17" x14ac:dyDescent="0.2">
      <c r="B137" s="214"/>
      <c r="C137" s="214"/>
      <c r="D137" s="214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</row>
    <row r="138" spans="2:17" x14ac:dyDescent="0.2">
      <c r="B138" s="214"/>
      <c r="C138" s="214"/>
      <c r="D138" s="214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</row>
    <row r="139" spans="2:17" x14ac:dyDescent="0.2">
      <c r="B139" s="214"/>
      <c r="C139" s="214"/>
      <c r="D139" s="214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</row>
    <row r="140" spans="2:17" x14ac:dyDescent="0.2">
      <c r="B140" s="214"/>
      <c r="C140" s="214"/>
      <c r="D140" s="214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</row>
    <row r="141" spans="2:17" x14ac:dyDescent="0.2">
      <c r="B141" s="214"/>
      <c r="C141" s="214"/>
      <c r="D141" s="214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</row>
    <row r="142" spans="2:17" x14ac:dyDescent="0.2">
      <c r="B142" s="214"/>
      <c r="C142" s="214"/>
      <c r="D142" s="214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</row>
    <row r="143" spans="2:17" x14ac:dyDescent="0.2">
      <c r="B143" s="214"/>
      <c r="C143" s="214"/>
      <c r="D143" s="214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</row>
    <row r="144" spans="2:17" x14ac:dyDescent="0.2">
      <c r="B144" s="214"/>
      <c r="C144" s="214"/>
      <c r="D144" s="214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</row>
    <row r="145" spans="2:17" x14ac:dyDescent="0.2">
      <c r="B145" s="214"/>
      <c r="C145" s="214"/>
      <c r="D145" s="214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</row>
    <row r="146" spans="2:17" x14ac:dyDescent="0.2">
      <c r="B146" s="214"/>
      <c r="C146" s="214"/>
      <c r="D146" s="214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</row>
    <row r="147" spans="2:17" x14ac:dyDescent="0.2">
      <c r="B147" s="214"/>
      <c r="C147" s="214"/>
      <c r="D147" s="214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</row>
    <row r="148" spans="2:17" x14ac:dyDescent="0.2">
      <c r="B148" s="214"/>
      <c r="C148" s="214"/>
      <c r="D148" s="214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</row>
    <row r="149" spans="2:17" x14ac:dyDescent="0.2">
      <c r="B149" s="214"/>
      <c r="C149" s="214"/>
      <c r="D149" s="214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</row>
    <row r="150" spans="2:17" x14ac:dyDescent="0.2">
      <c r="B150" s="214"/>
      <c r="C150" s="214"/>
      <c r="D150" s="214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</row>
    <row r="151" spans="2:17" x14ac:dyDescent="0.2">
      <c r="B151" s="214"/>
      <c r="C151" s="214"/>
      <c r="D151" s="214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</row>
    <row r="152" spans="2:17" x14ac:dyDescent="0.2">
      <c r="B152" s="214"/>
      <c r="C152" s="214"/>
      <c r="D152" s="214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</row>
    <row r="153" spans="2:17" x14ac:dyDescent="0.2">
      <c r="B153" s="214"/>
      <c r="C153" s="214"/>
      <c r="D153" s="214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</row>
    <row r="154" spans="2:17" x14ac:dyDescent="0.2">
      <c r="B154" s="214"/>
      <c r="C154" s="214"/>
      <c r="D154" s="214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</row>
    <row r="155" spans="2:17" x14ac:dyDescent="0.2">
      <c r="B155" s="214"/>
      <c r="C155" s="214"/>
      <c r="D155" s="214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</row>
    <row r="156" spans="2:17" x14ac:dyDescent="0.2">
      <c r="B156" s="214"/>
      <c r="C156" s="214"/>
      <c r="D156" s="214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</row>
    <row r="157" spans="2:17" x14ac:dyDescent="0.2">
      <c r="B157" s="214"/>
      <c r="C157" s="214"/>
      <c r="D157" s="214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</row>
    <row r="158" spans="2:17" x14ac:dyDescent="0.2">
      <c r="B158" s="214"/>
      <c r="C158" s="214"/>
      <c r="D158" s="214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</row>
    <row r="159" spans="2:17" x14ac:dyDescent="0.2">
      <c r="B159" s="214"/>
      <c r="C159" s="214"/>
      <c r="D159" s="214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</row>
    <row r="160" spans="2:17" x14ac:dyDescent="0.2">
      <c r="B160" s="214"/>
      <c r="C160" s="214"/>
      <c r="D160" s="214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</row>
    <row r="161" spans="2:17" x14ac:dyDescent="0.2">
      <c r="B161" s="214"/>
      <c r="C161" s="214"/>
      <c r="D161" s="214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</row>
    <row r="162" spans="2:17" x14ac:dyDescent="0.2">
      <c r="B162" s="214"/>
      <c r="C162" s="214"/>
      <c r="D162" s="214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</row>
    <row r="163" spans="2:17" x14ac:dyDescent="0.2">
      <c r="B163" s="214"/>
      <c r="C163" s="214"/>
      <c r="D163" s="214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</row>
    <row r="164" spans="2:17" x14ac:dyDescent="0.2">
      <c r="B164" s="214"/>
      <c r="C164" s="214"/>
      <c r="D164" s="214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</row>
    <row r="165" spans="2:17" x14ac:dyDescent="0.2">
      <c r="B165" s="214"/>
      <c r="C165" s="214"/>
      <c r="D165" s="214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</row>
    <row r="166" spans="2:17" x14ac:dyDescent="0.2">
      <c r="B166" s="214"/>
      <c r="C166" s="214"/>
      <c r="D166" s="214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</row>
    <row r="167" spans="2:17" x14ac:dyDescent="0.2">
      <c r="B167" s="214"/>
      <c r="C167" s="214"/>
      <c r="D167" s="214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</row>
    <row r="168" spans="2:17" x14ac:dyDescent="0.2">
      <c r="B168" s="214"/>
      <c r="C168" s="214"/>
      <c r="D168" s="214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</row>
    <row r="169" spans="2:17" x14ac:dyDescent="0.2">
      <c r="B169" s="214"/>
      <c r="C169" s="214"/>
      <c r="D169" s="214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</row>
    <row r="170" spans="2:17" x14ac:dyDescent="0.2">
      <c r="B170" s="214"/>
      <c r="C170" s="214"/>
      <c r="D170" s="214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</row>
    <row r="171" spans="2:17" x14ac:dyDescent="0.2">
      <c r="B171" s="214"/>
      <c r="C171" s="214"/>
      <c r="D171" s="214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</row>
    <row r="172" spans="2:17" x14ac:dyDescent="0.2">
      <c r="B172" s="214"/>
      <c r="C172" s="214"/>
      <c r="D172" s="214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</row>
    <row r="173" spans="2:17" x14ac:dyDescent="0.2">
      <c r="B173" s="214"/>
      <c r="C173" s="214"/>
      <c r="D173" s="214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</row>
    <row r="174" spans="2:17" x14ac:dyDescent="0.2">
      <c r="B174" s="214"/>
      <c r="C174" s="214"/>
      <c r="D174" s="214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</row>
    <row r="175" spans="2:17" x14ac:dyDescent="0.2">
      <c r="B175" s="214"/>
      <c r="C175" s="214"/>
      <c r="D175" s="214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</row>
    <row r="176" spans="2:17" x14ac:dyDescent="0.2">
      <c r="B176" s="214"/>
      <c r="C176" s="214"/>
      <c r="D176" s="214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</row>
    <row r="177" spans="2:17" x14ac:dyDescent="0.2">
      <c r="B177" s="214"/>
      <c r="C177" s="214"/>
      <c r="D177" s="214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</row>
    <row r="178" spans="2:17" x14ac:dyDescent="0.2">
      <c r="B178" s="214"/>
      <c r="C178" s="214"/>
      <c r="D178" s="214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</row>
    <row r="179" spans="2:17" x14ac:dyDescent="0.2">
      <c r="B179" s="214"/>
      <c r="C179" s="214"/>
      <c r="D179" s="214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</row>
    <row r="180" spans="2:17" x14ac:dyDescent="0.2">
      <c r="B180" s="214"/>
      <c r="C180" s="214"/>
      <c r="D180" s="214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</row>
    <row r="181" spans="2:17" x14ac:dyDescent="0.2">
      <c r="B181" s="214"/>
      <c r="C181" s="214"/>
      <c r="D181" s="214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</row>
    <row r="182" spans="2:17" x14ac:dyDescent="0.2">
      <c r="B182" s="214"/>
      <c r="C182" s="214"/>
      <c r="D182" s="214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</row>
    <row r="183" spans="2:17" x14ac:dyDescent="0.2">
      <c r="B183" s="214"/>
      <c r="C183" s="214"/>
      <c r="D183" s="214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</row>
    <row r="184" spans="2:17" x14ac:dyDescent="0.2">
      <c r="B184" s="214"/>
      <c r="C184" s="214"/>
      <c r="D184" s="214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</row>
    <row r="185" spans="2:17" x14ac:dyDescent="0.2">
      <c r="B185" s="214"/>
      <c r="C185" s="214"/>
      <c r="D185" s="214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</row>
    <row r="186" spans="2:17" x14ac:dyDescent="0.2">
      <c r="B186" s="214"/>
      <c r="C186" s="214"/>
      <c r="D186" s="214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</row>
    <row r="187" spans="2:17" x14ac:dyDescent="0.2">
      <c r="B187" s="214"/>
      <c r="C187" s="214"/>
      <c r="D187" s="214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</row>
    <row r="188" spans="2:17" x14ac:dyDescent="0.2">
      <c r="B188" s="214"/>
      <c r="C188" s="214"/>
      <c r="D188" s="214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</row>
    <row r="189" spans="2:17" x14ac:dyDescent="0.2">
      <c r="B189" s="214"/>
      <c r="C189" s="214"/>
      <c r="D189" s="214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</row>
    <row r="190" spans="2:17" x14ac:dyDescent="0.2">
      <c r="B190" s="214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</row>
    <row r="191" spans="2:17" x14ac:dyDescent="0.2">
      <c r="B191" s="214"/>
      <c r="C191" s="214"/>
      <c r="D191" s="214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</row>
    <row r="192" spans="2:17" x14ac:dyDescent="0.2">
      <c r="B192" s="214"/>
      <c r="C192" s="214"/>
      <c r="D192" s="214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</row>
    <row r="193" spans="2:17" x14ac:dyDescent="0.2">
      <c r="B193" s="214"/>
      <c r="C193" s="214"/>
      <c r="D193" s="214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</row>
    <row r="194" spans="2:17" x14ac:dyDescent="0.2">
      <c r="B194" s="214"/>
      <c r="C194" s="214"/>
      <c r="D194" s="214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</row>
    <row r="195" spans="2:17" x14ac:dyDescent="0.2">
      <c r="B195" s="214"/>
      <c r="C195" s="214"/>
      <c r="D195" s="214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</row>
    <row r="196" spans="2:17" x14ac:dyDescent="0.2">
      <c r="B196" s="214"/>
      <c r="C196" s="214"/>
      <c r="D196" s="214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</row>
    <row r="197" spans="2:17" x14ac:dyDescent="0.2">
      <c r="B197" s="214"/>
      <c r="C197" s="214"/>
      <c r="D197" s="214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</row>
    <row r="198" spans="2:17" x14ac:dyDescent="0.2">
      <c r="B198" s="214"/>
      <c r="C198" s="214"/>
      <c r="D198" s="214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</row>
    <row r="199" spans="2:17" x14ac:dyDescent="0.2">
      <c r="B199" s="214"/>
      <c r="C199" s="214"/>
      <c r="D199" s="214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</row>
    <row r="200" spans="2:17" x14ac:dyDescent="0.2">
      <c r="B200" s="214"/>
      <c r="C200" s="214"/>
      <c r="D200" s="214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</row>
    <row r="201" spans="2:17" x14ac:dyDescent="0.2">
      <c r="B201" s="214"/>
      <c r="C201" s="214"/>
      <c r="D201" s="214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</row>
    <row r="202" spans="2:17" x14ac:dyDescent="0.2">
      <c r="B202" s="214"/>
      <c r="C202" s="214"/>
      <c r="D202" s="214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</row>
    <row r="203" spans="2:17" x14ac:dyDescent="0.2">
      <c r="B203" s="214"/>
      <c r="C203" s="214"/>
      <c r="D203" s="214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</row>
    <row r="204" spans="2:17" x14ac:dyDescent="0.2">
      <c r="B204" s="214"/>
      <c r="C204" s="214"/>
      <c r="D204" s="214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</row>
    <row r="205" spans="2:17" x14ac:dyDescent="0.2">
      <c r="B205" s="214"/>
      <c r="C205" s="214"/>
      <c r="D205" s="214"/>
      <c r="E205" s="214"/>
      <c r="F205" s="214"/>
      <c r="G205" s="214"/>
      <c r="H205" s="214"/>
      <c r="I205" s="214"/>
      <c r="J205" s="214"/>
      <c r="K205" s="214"/>
      <c r="L205" s="214"/>
      <c r="M205" s="214"/>
      <c r="N205" s="214"/>
      <c r="O205" s="214"/>
      <c r="P205" s="214"/>
      <c r="Q205" s="214"/>
    </row>
    <row r="206" spans="2:17" x14ac:dyDescent="0.2">
      <c r="B206" s="214"/>
      <c r="C206" s="214"/>
      <c r="D206" s="214"/>
      <c r="E206" s="214"/>
      <c r="F206" s="214"/>
      <c r="G206" s="214"/>
      <c r="H206" s="214"/>
      <c r="I206" s="214"/>
      <c r="J206" s="214"/>
      <c r="K206" s="214"/>
      <c r="L206" s="214"/>
      <c r="M206" s="214"/>
      <c r="N206" s="214"/>
      <c r="O206" s="214"/>
      <c r="P206" s="214"/>
      <c r="Q206" s="214"/>
    </row>
    <row r="207" spans="2:17" x14ac:dyDescent="0.2">
      <c r="B207" s="214"/>
      <c r="C207" s="214"/>
      <c r="D207" s="214"/>
      <c r="E207" s="214"/>
      <c r="F207" s="214"/>
      <c r="G207" s="214"/>
      <c r="H207" s="214"/>
      <c r="I207" s="214"/>
      <c r="J207" s="214"/>
      <c r="K207" s="214"/>
      <c r="L207" s="214"/>
      <c r="M207" s="214"/>
      <c r="N207" s="214"/>
      <c r="O207" s="214"/>
      <c r="P207" s="214"/>
      <c r="Q207" s="214"/>
    </row>
    <row r="208" spans="2:17" x14ac:dyDescent="0.2">
      <c r="B208" s="214"/>
      <c r="C208" s="214"/>
      <c r="D208" s="214"/>
      <c r="E208" s="214"/>
      <c r="F208" s="214"/>
      <c r="G208" s="214"/>
      <c r="H208" s="214"/>
      <c r="I208" s="214"/>
      <c r="J208" s="214"/>
      <c r="K208" s="214"/>
      <c r="L208" s="214"/>
      <c r="M208" s="214"/>
      <c r="N208" s="214"/>
      <c r="O208" s="214"/>
      <c r="P208" s="214"/>
      <c r="Q208" s="214"/>
    </row>
    <row r="209" spans="2:17" x14ac:dyDescent="0.2">
      <c r="B209" s="214"/>
      <c r="C209" s="214"/>
      <c r="D209" s="214"/>
      <c r="E209" s="214"/>
      <c r="F209" s="214"/>
      <c r="G209" s="214"/>
      <c r="H209" s="214"/>
      <c r="I209" s="214"/>
      <c r="J209" s="214"/>
      <c r="K209" s="214"/>
      <c r="L209" s="214"/>
      <c r="M209" s="214"/>
      <c r="N209" s="214"/>
      <c r="O209" s="214"/>
      <c r="P209" s="214"/>
      <c r="Q209" s="214"/>
    </row>
    <row r="210" spans="2:17" x14ac:dyDescent="0.2">
      <c r="B210" s="214"/>
      <c r="C210" s="214"/>
      <c r="D210" s="214"/>
      <c r="E210" s="214"/>
      <c r="F210" s="214"/>
      <c r="G210" s="214"/>
      <c r="H210" s="214"/>
      <c r="I210" s="214"/>
      <c r="J210" s="214"/>
      <c r="K210" s="214"/>
      <c r="L210" s="214"/>
      <c r="M210" s="214"/>
      <c r="N210" s="214"/>
      <c r="O210" s="214"/>
      <c r="P210" s="214"/>
      <c r="Q210" s="214"/>
    </row>
    <row r="211" spans="2:17" x14ac:dyDescent="0.2">
      <c r="B211" s="214"/>
      <c r="C211" s="214"/>
      <c r="D211" s="214"/>
      <c r="E211" s="214"/>
      <c r="F211" s="214"/>
      <c r="G211" s="214"/>
      <c r="H211" s="214"/>
      <c r="I211" s="214"/>
      <c r="J211" s="214"/>
      <c r="K211" s="214"/>
      <c r="L211" s="214"/>
      <c r="M211" s="214"/>
      <c r="N211" s="214"/>
      <c r="O211" s="214"/>
      <c r="P211" s="214"/>
      <c r="Q211" s="214"/>
    </row>
    <row r="212" spans="2:17" x14ac:dyDescent="0.2">
      <c r="B212" s="214"/>
      <c r="C212" s="214"/>
      <c r="D212" s="214"/>
      <c r="E212" s="214"/>
      <c r="F212" s="214"/>
      <c r="G212" s="214"/>
      <c r="H212" s="214"/>
      <c r="I212" s="214"/>
      <c r="J212" s="214"/>
      <c r="K212" s="214"/>
      <c r="L212" s="214"/>
      <c r="M212" s="214"/>
      <c r="N212" s="214"/>
      <c r="O212" s="214"/>
      <c r="P212" s="214"/>
      <c r="Q212" s="214"/>
    </row>
    <row r="213" spans="2:17" x14ac:dyDescent="0.2">
      <c r="B213" s="214"/>
      <c r="C213" s="214"/>
      <c r="D213" s="214"/>
      <c r="E213" s="214"/>
      <c r="F213" s="214"/>
      <c r="G213" s="214"/>
      <c r="H213" s="214"/>
      <c r="I213" s="214"/>
      <c r="J213" s="214"/>
      <c r="K213" s="214"/>
      <c r="L213" s="214"/>
      <c r="M213" s="214"/>
      <c r="N213" s="214"/>
      <c r="O213" s="214"/>
      <c r="P213" s="214"/>
      <c r="Q213" s="214"/>
    </row>
    <row r="214" spans="2:17" x14ac:dyDescent="0.2">
      <c r="B214" s="214"/>
      <c r="C214" s="214"/>
      <c r="D214" s="214"/>
      <c r="E214" s="214"/>
      <c r="F214" s="214"/>
      <c r="G214" s="214"/>
      <c r="H214" s="214"/>
      <c r="I214" s="214"/>
      <c r="J214" s="214"/>
      <c r="K214" s="214"/>
      <c r="L214" s="214"/>
      <c r="M214" s="214"/>
      <c r="N214" s="214"/>
      <c r="O214" s="214"/>
      <c r="P214" s="214"/>
      <c r="Q214" s="214"/>
    </row>
    <row r="215" spans="2:17" x14ac:dyDescent="0.2">
      <c r="B215" s="214"/>
      <c r="C215" s="214"/>
      <c r="D215" s="214"/>
      <c r="E215" s="214"/>
      <c r="F215" s="214"/>
      <c r="G215" s="214"/>
      <c r="H215" s="214"/>
      <c r="I215" s="214"/>
      <c r="J215" s="214"/>
      <c r="K215" s="214"/>
      <c r="L215" s="214"/>
      <c r="M215" s="214"/>
      <c r="N215" s="214"/>
      <c r="O215" s="214"/>
      <c r="P215" s="214"/>
      <c r="Q215" s="214"/>
    </row>
    <row r="216" spans="2:17" x14ac:dyDescent="0.2">
      <c r="B216" s="214"/>
      <c r="C216" s="214"/>
      <c r="D216" s="214"/>
      <c r="E216" s="214"/>
      <c r="F216" s="214"/>
      <c r="G216" s="214"/>
      <c r="H216" s="214"/>
      <c r="I216" s="214"/>
      <c r="J216" s="214"/>
      <c r="K216" s="214"/>
      <c r="L216" s="214"/>
      <c r="M216" s="214"/>
      <c r="N216" s="214"/>
      <c r="O216" s="214"/>
      <c r="P216" s="214"/>
      <c r="Q216" s="214"/>
    </row>
    <row r="217" spans="2:17" x14ac:dyDescent="0.2">
      <c r="B217" s="214"/>
      <c r="C217" s="214"/>
      <c r="D217" s="214"/>
      <c r="E217" s="214"/>
      <c r="F217" s="214"/>
      <c r="G217" s="214"/>
      <c r="H217" s="214"/>
      <c r="I217" s="214"/>
      <c r="J217" s="214"/>
      <c r="K217" s="214"/>
      <c r="L217" s="214"/>
      <c r="M217" s="214"/>
      <c r="N217" s="214"/>
      <c r="O217" s="214"/>
      <c r="P217" s="214"/>
      <c r="Q217" s="214"/>
    </row>
    <row r="218" spans="2:17" x14ac:dyDescent="0.2">
      <c r="B218" s="214"/>
      <c r="C218" s="214"/>
      <c r="D218" s="214"/>
      <c r="E218" s="214"/>
      <c r="F218" s="214"/>
      <c r="G218" s="214"/>
      <c r="H218" s="214"/>
      <c r="I218" s="214"/>
      <c r="J218" s="214"/>
      <c r="K218" s="214"/>
      <c r="L218" s="214"/>
      <c r="M218" s="214"/>
      <c r="N218" s="214"/>
      <c r="O218" s="214"/>
      <c r="P218" s="214"/>
      <c r="Q218" s="214"/>
    </row>
    <row r="219" spans="2:17" x14ac:dyDescent="0.2">
      <c r="B219" s="214"/>
      <c r="C219" s="214"/>
      <c r="D219" s="214"/>
      <c r="E219" s="214"/>
      <c r="F219" s="214"/>
      <c r="G219" s="214"/>
      <c r="H219" s="214"/>
      <c r="I219" s="214"/>
      <c r="J219" s="214"/>
      <c r="K219" s="214"/>
      <c r="L219" s="214"/>
      <c r="M219" s="214"/>
      <c r="N219" s="214"/>
      <c r="O219" s="214"/>
      <c r="P219" s="214"/>
      <c r="Q219" s="214"/>
    </row>
    <row r="220" spans="2:17" x14ac:dyDescent="0.2">
      <c r="B220" s="214"/>
      <c r="C220" s="214"/>
      <c r="D220" s="214"/>
      <c r="E220" s="214"/>
      <c r="F220" s="214"/>
      <c r="G220" s="214"/>
      <c r="H220" s="214"/>
      <c r="I220" s="214"/>
      <c r="J220" s="214"/>
      <c r="K220" s="214"/>
      <c r="L220" s="214"/>
      <c r="M220" s="214"/>
      <c r="N220" s="214"/>
      <c r="O220" s="214"/>
      <c r="P220" s="214"/>
      <c r="Q220" s="214"/>
    </row>
    <row r="221" spans="2:17" x14ac:dyDescent="0.2">
      <c r="B221" s="214"/>
      <c r="C221" s="214"/>
      <c r="D221" s="214"/>
      <c r="E221" s="214"/>
      <c r="F221" s="214"/>
      <c r="G221" s="214"/>
      <c r="H221" s="214"/>
      <c r="I221" s="214"/>
      <c r="J221" s="214"/>
      <c r="K221" s="214"/>
      <c r="L221" s="214"/>
      <c r="M221" s="214"/>
      <c r="N221" s="214"/>
      <c r="O221" s="214"/>
      <c r="P221" s="214"/>
      <c r="Q221" s="214"/>
    </row>
    <row r="222" spans="2:17" x14ac:dyDescent="0.2">
      <c r="B222" s="214"/>
      <c r="C222" s="214"/>
      <c r="D222" s="214"/>
      <c r="E222" s="214"/>
      <c r="F222" s="214"/>
      <c r="G222" s="214"/>
      <c r="H222" s="214"/>
      <c r="I222" s="214"/>
      <c r="J222" s="214"/>
      <c r="K222" s="214"/>
      <c r="L222" s="214"/>
      <c r="M222" s="214"/>
      <c r="N222" s="214"/>
      <c r="O222" s="214"/>
      <c r="P222" s="214"/>
      <c r="Q222" s="214"/>
    </row>
    <row r="223" spans="2:17" x14ac:dyDescent="0.2">
      <c r="B223" s="214"/>
      <c r="C223" s="214"/>
      <c r="D223" s="214"/>
      <c r="E223" s="214"/>
      <c r="F223" s="214"/>
      <c r="G223" s="214"/>
      <c r="H223" s="214"/>
      <c r="I223" s="214"/>
      <c r="J223" s="214"/>
      <c r="K223" s="214"/>
      <c r="L223" s="214"/>
      <c r="M223" s="214"/>
      <c r="N223" s="214"/>
      <c r="O223" s="214"/>
      <c r="P223" s="214"/>
      <c r="Q223" s="214"/>
    </row>
    <row r="224" spans="2:17" x14ac:dyDescent="0.2">
      <c r="B224" s="214"/>
      <c r="C224" s="214"/>
      <c r="D224" s="214"/>
      <c r="E224" s="214"/>
      <c r="F224" s="214"/>
      <c r="G224" s="214"/>
      <c r="H224" s="214"/>
      <c r="I224" s="214"/>
      <c r="J224" s="214"/>
      <c r="K224" s="214"/>
      <c r="L224" s="214"/>
      <c r="M224" s="214"/>
      <c r="N224" s="214"/>
      <c r="O224" s="214"/>
      <c r="P224" s="214"/>
      <c r="Q224" s="214"/>
    </row>
    <row r="225" spans="2:17" x14ac:dyDescent="0.2">
      <c r="B225" s="214"/>
      <c r="C225" s="214"/>
      <c r="D225" s="214"/>
      <c r="E225" s="214"/>
      <c r="F225" s="214"/>
      <c r="G225" s="214"/>
      <c r="H225" s="214"/>
      <c r="I225" s="214"/>
      <c r="J225" s="214"/>
      <c r="K225" s="214"/>
      <c r="L225" s="214"/>
      <c r="M225" s="214"/>
      <c r="N225" s="214"/>
      <c r="O225" s="214"/>
      <c r="P225" s="214"/>
      <c r="Q225" s="214"/>
    </row>
    <row r="226" spans="2:17" x14ac:dyDescent="0.2">
      <c r="B226" s="214"/>
      <c r="C226" s="214"/>
      <c r="D226" s="214"/>
      <c r="E226" s="214"/>
      <c r="F226" s="214"/>
      <c r="G226" s="214"/>
      <c r="H226" s="214"/>
      <c r="I226" s="214"/>
      <c r="J226" s="214"/>
      <c r="K226" s="214"/>
      <c r="L226" s="214"/>
      <c r="M226" s="214"/>
      <c r="N226" s="214"/>
      <c r="O226" s="214"/>
      <c r="P226" s="214"/>
      <c r="Q226" s="214"/>
    </row>
    <row r="227" spans="2:17" x14ac:dyDescent="0.2">
      <c r="B227" s="214"/>
      <c r="C227" s="214"/>
      <c r="D227" s="214"/>
      <c r="E227" s="214"/>
      <c r="F227" s="214"/>
      <c r="G227" s="214"/>
      <c r="H227" s="214"/>
      <c r="I227" s="214"/>
      <c r="J227" s="214"/>
      <c r="K227" s="214"/>
      <c r="L227" s="214"/>
      <c r="M227" s="214"/>
      <c r="N227" s="214"/>
      <c r="O227" s="214"/>
      <c r="P227" s="214"/>
      <c r="Q227" s="214"/>
    </row>
    <row r="228" spans="2:17" x14ac:dyDescent="0.2">
      <c r="B228" s="214"/>
      <c r="C228" s="214"/>
      <c r="D228" s="214"/>
      <c r="E228" s="214"/>
      <c r="F228" s="214"/>
      <c r="G228" s="214"/>
      <c r="H228" s="214"/>
      <c r="I228" s="214"/>
      <c r="J228" s="214"/>
      <c r="K228" s="214"/>
      <c r="L228" s="214"/>
      <c r="M228" s="214"/>
      <c r="N228" s="214"/>
      <c r="O228" s="214"/>
      <c r="P228" s="214"/>
      <c r="Q228" s="214"/>
    </row>
    <row r="229" spans="2:17" x14ac:dyDescent="0.2">
      <c r="B229" s="214"/>
      <c r="C229" s="214"/>
      <c r="D229" s="214"/>
      <c r="E229" s="214"/>
      <c r="F229" s="214"/>
      <c r="G229" s="214"/>
      <c r="H229" s="214"/>
      <c r="I229" s="214"/>
      <c r="J229" s="214"/>
      <c r="K229" s="214"/>
      <c r="L229" s="214"/>
      <c r="M229" s="214"/>
      <c r="N229" s="214"/>
      <c r="O229" s="214"/>
      <c r="P229" s="214"/>
      <c r="Q229" s="214"/>
    </row>
    <row r="230" spans="2:17" x14ac:dyDescent="0.2">
      <c r="B230" s="214"/>
      <c r="C230" s="214"/>
      <c r="D230" s="214"/>
      <c r="E230" s="214"/>
      <c r="F230" s="214"/>
      <c r="G230" s="214"/>
      <c r="H230" s="214"/>
      <c r="I230" s="214"/>
      <c r="J230" s="214"/>
      <c r="K230" s="214"/>
      <c r="L230" s="214"/>
      <c r="M230" s="214"/>
      <c r="N230" s="214"/>
      <c r="O230" s="214"/>
      <c r="P230" s="214"/>
      <c r="Q230" s="214"/>
    </row>
    <row r="231" spans="2:17" x14ac:dyDescent="0.2">
      <c r="B231" s="214"/>
      <c r="C231" s="214"/>
      <c r="D231" s="214"/>
      <c r="E231" s="214"/>
      <c r="F231" s="214"/>
      <c r="G231" s="214"/>
      <c r="H231" s="214"/>
      <c r="I231" s="214"/>
      <c r="J231" s="214"/>
      <c r="K231" s="214"/>
      <c r="L231" s="214"/>
      <c r="M231" s="214"/>
      <c r="N231" s="214"/>
      <c r="O231" s="214"/>
      <c r="P231" s="214"/>
      <c r="Q231" s="214"/>
    </row>
    <row r="232" spans="2:17" x14ac:dyDescent="0.2">
      <c r="B232" s="214"/>
      <c r="C232" s="214"/>
      <c r="D232" s="214"/>
      <c r="E232" s="214"/>
      <c r="F232" s="214"/>
      <c r="G232" s="214"/>
      <c r="H232" s="214"/>
      <c r="I232" s="214"/>
      <c r="J232" s="214"/>
      <c r="K232" s="214"/>
      <c r="L232" s="214"/>
      <c r="M232" s="214"/>
      <c r="N232" s="214"/>
      <c r="O232" s="214"/>
      <c r="P232" s="214"/>
      <c r="Q232" s="214"/>
    </row>
    <row r="233" spans="2:17" x14ac:dyDescent="0.2">
      <c r="B233" s="214"/>
      <c r="C233" s="214"/>
      <c r="D233" s="214"/>
      <c r="E233" s="214"/>
      <c r="F233" s="214"/>
      <c r="G233" s="214"/>
      <c r="H233" s="214"/>
      <c r="I233" s="214"/>
      <c r="J233" s="214"/>
      <c r="K233" s="214"/>
      <c r="L233" s="214"/>
      <c r="M233" s="214"/>
      <c r="N233" s="214"/>
      <c r="O233" s="214"/>
      <c r="P233" s="214"/>
      <c r="Q233" s="214"/>
    </row>
    <row r="234" spans="2:17" x14ac:dyDescent="0.2">
      <c r="B234" s="214"/>
      <c r="C234" s="214"/>
      <c r="D234" s="214"/>
      <c r="E234" s="214"/>
      <c r="F234" s="214"/>
      <c r="G234" s="214"/>
      <c r="H234" s="214"/>
      <c r="I234" s="214"/>
      <c r="J234" s="214"/>
      <c r="K234" s="214"/>
      <c r="L234" s="214"/>
      <c r="M234" s="214"/>
      <c r="N234" s="214"/>
      <c r="O234" s="214"/>
      <c r="P234" s="214"/>
      <c r="Q234" s="214"/>
    </row>
    <row r="235" spans="2:17" x14ac:dyDescent="0.2">
      <c r="B235" s="214"/>
      <c r="C235" s="214"/>
      <c r="D235" s="214"/>
      <c r="E235" s="214"/>
      <c r="F235" s="214"/>
      <c r="G235" s="214"/>
      <c r="H235" s="214"/>
      <c r="I235" s="214"/>
      <c r="J235" s="214"/>
      <c r="K235" s="214"/>
      <c r="L235" s="214"/>
      <c r="M235" s="214"/>
      <c r="N235" s="214"/>
      <c r="O235" s="214"/>
      <c r="P235" s="214"/>
      <c r="Q235" s="214"/>
    </row>
    <row r="236" spans="2:17" x14ac:dyDescent="0.2">
      <c r="B236" s="214"/>
      <c r="C236" s="214"/>
      <c r="D236" s="214"/>
      <c r="E236" s="214"/>
      <c r="F236" s="214"/>
      <c r="G236" s="214"/>
      <c r="H236" s="214"/>
      <c r="I236" s="214"/>
      <c r="J236" s="214"/>
      <c r="K236" s="214"/>
      <c r="L236" s="214"/>
      <c r="M236" s="214"/>
      <c r="N236" s="214"/>
      <c r="O236" s="214"/>
      <c r="P236" s="214"/>
      <c r="Q236" s="214"/>
    </row>
    <row r="237" spans="2:17" x14ac:dyDescent="0.2">
      <c r="B237" s="214"/>
      <c r="C237" s="214"/>
      <c r="D237" s="214"/>
      <c r="E237" s="214"/>
      <c r="F237" s="214"/>
      <c r="G237" s="214"/>
      <c r="H237" s="214"/>
      <c r="I237" s="214"/>
      <c r="J237" s="214"/>
      <c r="K237" s="214"/>
      <c r="L237" s="214"/>
      <c r="M237" s="214"/>
      <c r="N237" s="214"/>
      <c r="O237" s="214"/>
      <c r="P237" s="214"/>
      <c r="Q237" s="214"/>
    </row>
    <row r="238" spans="2:17" x14ac:dyDescent="0.2">
      <c r="B238" s="214"/>
      <c r="C238" s="214"/>
      <c r="D238" s="214"/>
      <c r="E238" s="214"/>
      <c r="F238" s="214"/>
      <c r="G238" s="214"/>
      <c r="H238" s="214"/>
      <c r="I238" s="214"/>
      <c r="J238" s="214"/>
      <c r="K238" s="214"/>
      <c r="L238" s="214"/>
      <c r="M238" s="214"/>
      <c r="N238" s="214"/>
      <c r="O238" s="214"/>
      <c r="P238" s="214"/>
      <c r="Q238" s="214"/>
    </row>
    <row r="239" spans="2:17" x14ac:dyDescent="0.2">
      <c r="B239" s="214"/>
      <c r="C239" s="214"/>
      <c r="D239" s="214"/>
      <c r="E239" s="214"/>
      <c r="F239" s="214"/>
      <c r="G239" s="214"/>
      <c r="H239" s="214"/>
      <c r="I239" s="214"/>
      <c r="J239" s="214"/>
      <c r="K239" s="214"/>
      <c r="L239" s="214"/>
      <c r="M239" s="214"/>
      <c r="N239" s="214"/>
      <c r="O239" s="214"/>
      <c r="P239" s="214"/>
      <c r="Q239" s="214"/>
    </row>
    <row r="240" spans="2:17" x14ac:dyDescent="0.2">
      <c r="B240" s="214"/>
      <c r="C240" s="214"/>
      <c r="D240" s="214"/>
      <c r="E240" s="214"/>
      <c r="F240" s="214"/>
      <c r="G240" s="214"/>
      <c r="H240" s="214"/>
      <c r="I240" s="214"/>
      <c r="J240" s="214"/>
      <c r="K240" s="214"/>
      <c r="L240" s="214"/>
      <c r="M240" s="214"/>
      <c r="N240" s="214"/>
      <c r="O240" s="214"/>
      <c r="P240" s="214"/>
      <c r="Q240" s="214"/>
    </row>
    <row r="241" spans="2:17" x14ac:dyDescent="0.2">
      <c r="B241" s="214"/>
      <c r="C241" s="214"/>
      <c r="D241" s="214"/>
      <c r="E241" s="214"/>
      <c r="F241" s="214"/>
      <c r="G241" s="214"/>
      <c r="H241" s="214"/>
      <c r="I241" s="214"/>
      <c r="J241" s="214"/>
      <c r="K241" s="214"/>
      <c r="L241" s="214"/>
      <c r="M241" s="214"/>
      <c r="N241" s="214"/>
      <c r="O241" s="214"/>
      <c r="P241" s="214"/>
      <c r="Q241" s="214"/>
    </row>
    <row r="242" spans="2:17" x14ac:dyDescent="0.2">
      <c r="B242" s="214"/>
      <c r="C242" s="214"/>
      <c r="D242" s="214"/>
      <c r="E242" s="214"/>
      <c r="F242" s="214"/>
      <c r="G242" s="214"/>
      <c r="H242" s="214"/>
      <c r="I242" s="214"/>
      <c r="J242" s="214"/>
      <c r="K242" s="214"/>
      <c r="L242" s="214"/>
      <c r="M242" s="214"/>
      <c r="N242" s="214"/>
      <c r="O242" s="214"/>
      <c r="P242" s="214"/>
      <c r="Q242" s="214"/>
    </row>
    <row r="243" spans="2:17" x14ac:dyDescent="0.2">
      <c r="B243" s="214"/>
      <c r="C243" s="214"/>
      <c r="D243" s="214"/>
      <c r="E243" s="214"/>
      <c r="F243" s="214"/>
      <c r="G243" s="214"/>
      <c r="H243" s="214"/>
      <c r="I243" s="214"/>
      <c r="J243" s="214"/>
      <c r="K243" s="214"/>
      <c r="L243" s="214"/>
      <c r="M243" s="214"/>
      <c r="N243" s="214"/>
      <c r="O243" s="214"/>
      <c r="P243" s="214"/>
      <c r="Q243" s="214"/>
    </row>
    <row r="244" spans="2:17" x14ac:dyDescent="0.2">
      <c r="B244" s="214"/>
      <c r="C244" s="214"/>
      <c r="D244" s="214"/>
      <c r="E244" s="214"/>
      <c r="F244" s="214"/>
      <c r="G244" s="214"/>
      <c r="H244" s="214"/>
      <c r="I244" s="214"/>
      <c r="J244" s="214"/>
      <c r="K244" s="214"/>
      <c r="L244" s="214"/>
      <c r="M244" s="214"/>
      <c r="N244" s="214"/>
      <c r="O244" s="214"/>
      <c r="P244" s="214"/>
      <c r="Q244" s="214"/>
    </row>
    <row r="245" spans="2:17" x14ac:dyDescent="0.2">
      <c r="B245" s="214"/>
      <c r="C245" s="214"/>
      <c r="D245" s="214"/>
      <c r="E245" s="214"/>
      <c r="F245" s="214"/>
      <c r="G245" s="214"/>
      <c r="H245" s="214"/>
      <c r="I245" s="214"/>
      <c r="J245" s="214"/>
      <c r="K245" s="214"/>
      <c r="L245" s="214"/>
      <c r="M245" s="214"/>
      <c r="N245" s="214"/>
      <c r="O245" s="214"/>
      <c r="P245" s="214"/>
      <c r="Q245" s="214"/>
    </row>
    <row r="246" spans="2:17" x14ac:dyDescent="0.2">
      <c r="B246" s="214"/>
      <c r="C246" s="214"/>
      <c r="D246" s="214"/>
      <c r="E246" s="214"/>
      <c r="F246" s="214"/>
      <c r="G246" s="214"/>
      <c r="H246" s="214"/>
      <c r="I246" s="214"/>
      <c r="J246" s="214"/>
      <c r="K246" s="214"/>
      <c r="L246" s="214"/>
      <c r="M246" s="214"/>
      <c r="N246" s="214"/>
      <c r="O246" s="214"/>
      <c r="P246" s="214"/>
      <c r="Q246" s="214"/>
    </row>
    <row r="247" spans="2:17" x14ac:dyDescent="0.2">
      <c r="B247" s="214"/>
      <c r="C247" s="214"/>
      <c r="D247" s="214"/>
      <c r="E247" s="214"/>
      <c r="F247" s="214"/>
      <c r="G247" s="214"/>
      <c r="H247" s="214"/>
      <c r="I247" s="214"/>
      <c r="J247" s="214"/>
      <c r="K247" s="214"/>
      <c r="L247" s="214"/>
      <c r="M247" s="214"/>
      <c r="N247" s="214"/>
      <c r="O247" s="214"/>
      <c r="P247" s="214"/>
      <c r="Q247" s="21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40625" defaultRowHeight="12.75" outlineLevelRow="1" x14ac:dyDescent="0.2"/>
  <cols>
    <col min="1" max="1" width="75.42578125" style="221" bestFit="1" customWidth="1"/>
    <col min="2" max="2" width="18" style="221" customWidth="1"/>
    <col min="3" max="3" width="19.85546875" style="221" customWidth="1"/>
    <col min="4" max="4" width="11.42578125" style="221" bestFit="1" customWidth="1"/>
    <col min="5" max="16384" width="9.140625" style="221"/>
  </cols>
  <sheetData>
    <row r="2" spans="1:19" ht="18.75" customHeight="1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30.06.2021</v>
      </c>
      <c r="B2" s="3"/>
      <c r="C2" s="3"/>
      <c r="D2" s="3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ht="18.75" x14ac:dyDescent="0.3">
      <c r="A3" s="1" t="s">
        <v>82</v>
      </c>
      <c r="B3" s="1"/>
      <c r="C3" s="1"/>
      <c r="D3" s="1"/>
    </row>
    <row r="4" spans="1:19" x14ac:dyDescent="0.2"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</row>
    <row r="5" spans="1:19" s="236" customFormat="1" x14ac:dyDescent="0.2">
      <c r="D5" s="236" t="str">
        <f>VALVAL</f>
        <v>млрд. одиниць</v>
      </c>
    </row>
    <row r="6" spans="1:19" s="37" customFormat="1" x14ac:dyDescent="0.2">
      <c r="A6" s="241"/>
      <c r="B6" s="109" t="s">
        <v>157</v>
      </c>
      <c r="C6" s="109" t="s">
        <v>160</v>
      </c>
      <c r="D6" s="109" t="s">
        <v>181</v>
      </c>
    </row>
    <row r="7" spans="1:19" s="132" customFormat="1" ht="15.75" x14ac:dyDescent="0.2">
      <c r="A7" s="34" t="s">
        <v>142</v>
      </c>
      <c r="B7" s="119">
        <f>SUM(B$8+ B$9)</f>
        <v>92.520304032729996</v>
      </c>
      <c r="C7" s="119">
        <f>SUM(C$8+ C$9)</f>
        <v>2514.3595384780501</v>
      </c>
      <c r="D7" s="98">
        <f>SUM(D$8+ D$9)</f>
        <v>1</v>
      </c>
    </row>
    <row r="8" spans="1:19" s="239" customFormat="1" ht="14.25" x14ac:dyDescent="0.2">
      <c r="A8" s="84" t="str">
        <f>SRATE_M!A7</f>
        <v>Борг, по якому сплата відсотків здійснюється за плаваючими процентними ставками</v>
      </c>
      <c r="B8" s="89">
        <f>SRATE_M!B7</f>
        <v>27.034386279429999</v>
      </c>
      <c r="C8" s="89">
        <f>SRATE_M!C7</f>
        <v>734.69459184309005</v>
      </c>
      <c r="D8" s="172">
        <f>SRATE_M!D7</f>
        <v>0.29219899999999999</v>
      </c>
    </row>
    <row r="9" spans="1:19" s="239" customFormat="1" ht="14.25" x14ac:dyDescent="0.2">
      <c r="A9" s="84" t="str">
        <f>SRATE_M!A8</f>
        <v>Борг, по якому сплата відсотків здійснюється за фіксованими процентними ставками</v>
      </c>
      <c r="B9" s="89">
        <f>SRATE_M!B8</f>
        <v>65.485917753300001</v>
      </c>
      <c r="C9" s="89">
        <f>SRATE_M!C8</f>
        <v>1779.66494663496</v>
      </c>
      <c r="D9" s="172">
        <f>SRATE_M!D8</f>
        <v>0.70780100000000001</v>
      </c>
    </row>
    <row r="10" spans="1:19" x14ac:dyDescent="0.2"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</row>
    <row r="11" spans="1:19" x14ac:dyDescent="0.2">
      <c r="A11" s="40" t="s">
        <v>153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</row>
    <row r="12" spans="1:19" x14ac:dyDescent="0.2">
      <c r="B12" s="214"/>
      <c r="C12" s="214"/>
      <c r="D12" s="236" t="str">
        <f>VALVAL</f>
        <v>млрд. одиниць</v>
      </c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</row>
    <row r="13" spans="1:19" s="141" customFormat="1" x14ac:dyDescent="0.2">
      <c r="A13" s="220"/>
      <c r="B13" s="109" t="s">
        <v>157</v>
      </c>
      <c r="C13" s="109" t="s">
        <v>160</v>
      </c>
      <c r="D13" s="109" t="s">
        <v>181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19" s="242" customFormat="1" ht="15" x14ac:dyDescent="0.25">
      <c r="A14" s="207" t="s">
        <v>142</v>
      </c>
      <c r="B14" s="32">
        <f>B$15+B$18</f>
        <v>92.52030403273001</v>
      </c>
      <c r="C14" s="32">
        <f>C$15+C$18</f>
        <v>2514.3595384780501</v>
      </c>
      <c r="D14" s="16">
        <v>0.99999899999999997</v>
      </c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</row>
    <row r="15" spans="1:19" s="130" customFormat="1" ht="15" x14ac:dyDescent="0.25">
      <c r="A15" s="183" t="s">
        <v>64</v>
      </c>
      <c r="B15" s="59">
        <f>SUM(B$16:B$17)</f>
        <v>81.866061179890011</v>
      </c>
      <c r="C15" s="59">
        <f>SUM(C$16:C$17)</f>
        <v>2224.8166384361102</v>
      </c>
      <c r="D15" s="26">
        <v>1.081839</v>
      </c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</row>
    <row r="16" spans="1:19" s="87" customFormat="1" outlineLevel="1" x14ac:dyDescent="0.2">
      <c r="A16" s="46" t="s">
        <v>44</v>
      </c>
      <c r="B16" s="48">
        <v>18.226043756940001</v>
      </c>
      <c r="C16" s="48">
        <v>495.31643294923998</v>
      </c>
      <c r="D16" s="146">
        <v>0.196995</v>
      </c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</row>
    <row r="17" spans="1:17" s="87" customFormat="1" outlineLevel="1" x14ac:dyDescent="0.2">
      <c r="A17" s="46" t="s">
        <v>99</v>
      </c>
      <c r="B17" s="48">
        <v>63.640017422950002</v>
      </c>
      <c r="C17" s="48">
        <v>1729.5002054868701</v>
      </c>
      <c r="D17" s="146">
        <v>0.68784900000000004</v>
      </c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</row>
    <row r="18" spans="1:17" s="130" customFormat="1" ht="15" x14ac:dyDescent="0.25">
      <c r="A18" s="183" t="s">
        <v>14</v>
      </c>
      <c r="B18" s="59">
        <f>SUM(B$19:B$20)</f>
        <v>10.65424285284</v>
      </c>
      <c r="C18" s="59">
        <f>SUM(C$19:C$20)</f>
        <v>289.54290004194002</v>
      </c>
      <c r="D18" s="26">
        <v>0.21035899999999999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</row>
    <row r="19" spans="1:17" s="87" customFormat="1" outlineLevel="1" x14ac:dyDescent="0.2">
      <c r="A19" s="46" t="s">
        <v>44</v>
      </c>
      <c r="B19" s="48">
        <v>8.8083425224899994</v>
      </c>
      <c r="C19" s="48">
        <v>239.37815889385001</v>
      </c>
      <c r="D19" s="146">
        <v>9.5203999999999997E-2</v>
      </c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</row>
    <row r="20" spans="1:17" s="87" customFormat="1" outlineLevel="1" x14ac:dyDescent="0.2">
      <c r="A20" s="46" t="s">
        <v>99</v>
      </c>
      <c r="B20" s="48">
        <v>1.8459003303499999</v>
      </c>
      <c r="C20" s="48">
        <v>50.164741148090002</v>
      </c>
      <c r="D20" s="146">
        <v>1.9951E-2</v>
      </c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</row>
    <row r="21" spans="1:17" x14ac:dyDescent="0.2">
      <c r="B21" s="181"/>
      <c r="C21" s="181"/>
      <c r="D21" s="28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</row>
    <row r="22" spans="1:17" x14ac:dyDescent="0.2">
      <c r="B22" s="181"/>
      <c r="C22" s="181"/>
      <c r="D22" s="28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</row>
    <row r="23" spans="1:17" x14ac:dyDescent="0.2">
      <c r="B23" s="181"/>
      <c r="C23" s="181"/>
      <c r="D23" s="28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</row>
    <row r="24" spans="1:17" x14ac:dyDescent="0.2">
      <c r="B24" s="181"/>
      <c r="C24" s="181"/>
      <c r="D24" s="28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</row>
    <row r="25" spans="1:17" x14ac:dyDescent="0.2">
      <c r="B25" s="181"/>
      <c r="C25" s="181"/>
      <c r="D25" s="28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</row>
    <row r="26" spans="1:17" x14ac:dyDescent="0.2">
      <c r="B26" s="181"/>
      <c r="C26" s="181"/>
      <c r="D26" s="28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</row>
    <row r="27" spans="1:17" x14ac:dyDescent="0.2">
      <c r="B27" s="181"/>
      <c r="C27" s="181"/>
      <c r="D27" s="28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</row>
    <row r="28" spans="1:17" x14ac:dyDescent="0.2">
      <c r="B28" s="181"/>
      <c r="C28" s="181"/>
      <c r="D28" s="28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</row>
    <row r="29" spans="1:17" x14ac:dyDescent="0.2">
      <c r="B29" s="181"/>
      <c r="C29" s="181"/>
      <c r="D29" s="28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</row>
    <row r="30" spans="1:17" x14ac:dyDescent="0.2">
      <c r="B30" s="181"/>
      <c r="C30" s="181"/>
      <c r="D30" s="28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</row>
    <row r="31" spans="1:17" x14ac:dyDescent="0.2">
      <c r="B31" s="181"/>
      <c r="C31" s="181"/>
      <c r="D31" s="28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</row>
    <row r="32" spans="1:17" x14ac:dyDescent="0.2">
      <c r="B32" s="181"/>
      <c r="C32" s="181"/>
      <c r="D32" s="28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</row>
    <row r="33" spans="2:17" x14ac:dyDescent="0.2">
      <c r="B33" s="181"/>
      <c r="C33" s="181"/>
      <c r="D33" s="28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</row>
    <row r="34" spans="2:17" x14ac:dyDescent="0.2">
      <c r="B34" s="181"/>
      <c r="C34" s="181"/>
      <c r="D34" s="28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</row>
    <row r="35" spans="2:17" x14ac:dyDescent="0.2">
      <c r="B35" s="181"/>
      <c r="C35" s="181"/>
      <c r="D35" s="28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</row>
    <row r="36" spans="2:17" x14ac:dyDescent="0.2">
      <c r="B36" s="181"/>
      <c r="C36" s="181"/>
      <c r="D36" s="28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</row>
    <row r="37" spans="2:17" x14ac:dyDescent="0.2">
      <c r="B37" s="181"/>
      <c r="C37" s="181"/>
      <c r="D37" s="28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</row>
    <row r="38" spans="2:17" x14ac:dyDescent="0.2">
      <c r="B38" s="181"/>
      <c r="C38" s="181"/>
      <c r="D38" s="28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</row>
    <row r="39" spans="2:17" x14ac:dyDescent="0.2">
      <c r="B39" s="181"/>
      <c r="C39" s="181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</row>
    <row r="40" spans="2:17" x14ac:dyDescent="0.2"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</row>
    <row r="41" spans="2:17" x14ac:dyDescent="0.2"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</row>
    <row r="42" spans="2:17" x14ac:dyDescent="0.2"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2:17" x14ac:dyDescent="0.2"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</row>
    <row r="44" spans="2:17" x14ac:dyDescent="0.2"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</row>
    <row r="45" spans="2:17" x14ac:dyDescent="0.2"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</row>
    <row r="46" spans="2:17" x14ac:dyDescent="0.2"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</row>
    <row r="47" spans="2:17" x14ac:dyDescent="0.2">
      <c r="B47" s="214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</row>
    <row r="48" spans="2:17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</row>
    <row r="49" spans="2:17" x14ac:dyDescent="0.2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</row>
    <row r="50" spans="2:17" x14ac:dyDescent="0.2"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</row>
    <row r="51" spans="2:17" x14ac:dyDescent="0.2"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</row>
    <row r="52" spans="2:17" x14ac:dyDescent="0.2">
      <c r="B52" s="214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</row>
    <row r="53" spans="2:17" x14ac:dyDescent="0.2"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</row>
    <row r="54" spans="2:17" x14ac:dyDescent="0.2">
      <c r="B54" s="214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</row>
    <row r="55" spans="2:17" x14ac:dyDescent="0.2"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</row>
    <row r="56" spans="2:17" x14ac:dyDescent="0.2">
      <c r="B56" s="214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</row>
    <row r="57" spans="2:17" x14ac:dyDescent="0.2">
      <c r="B57" s="214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</row>
    <row r="58" spans="2:17" x14ac:dyDescent="0.2"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</row>
    <row r="59" spans="2:17" x14ac:dyDescent="0.2"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</row>
    <row r="60" spans="2:17" x14ac:dyDescent="0.2"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</row>
    <row r="61" spans="2:17" x14ac:dyDescent="0.2">
      <c r="B61" s="214"/>
      <c r="C61" s="214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</row>
    <row r="62" spans="2:17" x14ac:dyDescent="0.2"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</row>
    <row r="63" spans="2:17" x14ac:dyDescent="0.2"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</row>
    <row r="64" spans="2:17" x14ac:dyDescent="0.2"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</row>
    <row r="65" spans="2:17" x14ac:dyDescent="0.2"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</row>
    <row r="66" spans="2:17" x14ac:dyDescent="0.2">
      <c r="B66" s="214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</row>
    <row r="67" spans="2:17" x14ac:dyDescent="0.2">
      <c r="B67" s="214"/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</row>
    <row r="68" spans="2:17" x14ac:dyDescent="0.2">
      <c r="B68" s="214"/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</row>
    <row r="69" spans="2:17" x14ac:dyDescent="0.2">
      <c r="B69" s="214"/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</row>
    <row r="70" spans="2:17" x14ac:dyDescent="0.2">
      <c r="B70" s="214"/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</row>
    <row r="71" spans="2:17" x14ac:dyDescent="0.2">
      <c r="B71" s="214"/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</row>
    <row r="72" spans="2:17" x14ac:dyDescent="0.2"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</row>
    <row r="73" spans="2:17" x14ac:dyDescent="0.2">
      <c r="B73" s="214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</row>
    <row r="74" spans="2:17" x14ac:dyDescent="0.2">
      <c r="B74" s="214"/>
      <c r="C74" s="214"/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</row>
    <row r="75" spans="2:17" x14ac:dyDescent="0.2">
      <c r="B75" s="214"/>
      <c r="C75" s="214"/>
      <c r="D75" s="214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</row>
    <row r="76" spans="2:17" x14ac:dyDescent="0.2">
      <c r="B76" s="214"/>
      <c r="C76" s="214"/>
      <c r="D76" s="214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</row>
    <row r="77" spans="2:17" x14ac:dyDescent="0.2">
      <c r="B77" s="214"/>
      <c r="C77" s="214"/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</row>
    <row r="78" spans="2:17" x14ac:dyDescent="0.2">
      <c r="B78" s="214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</row>
    <row r="79" spans="2:17" x14ac:dyDescent="0.2">
      <c r="B79" s="214"/>
      <c r="C79" s="214"/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</row>
    <row r="80" spans="2:17" x14ac:dyDescent="0.2">
      <c r="B80" s="214"/>
      <c r="C80" s="214"/>
      <c r="D80" s="214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</row>
    <row r="81" spans="2:17" x14ac:dyDescent="0.2">
      <c r="B81" s="214"/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</row>
    <row r="82" spans="2:17" x14ac:dyDescent="0.2">
      <c r="B82" s="214"/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</row>
    <row r="83" spans="2:17" x14ac:dyDescent="0.2">
      <c r="B83" s="214"/>
      <c r="C83" s="214"/>
      <c r="D83" s="214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</row>
    <row r="84" spans="2:17" x14ac:dyDescent="0.2">
      <c r="B84" s="214"/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</row>
    <row r="85" spans="2:17" x14ac:dyDescent="0.2"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</row>
    <row r="86" spans="2:17" x14ac:dyDescent="0.2">
      <c r="B86" s="214"/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</row>
    <row r="87" spans="2:17" x14ac:dyDescent="0.2">
      <c r="B87" s="214"/>
      <c r="C87" s="214"/>
      <c r="D87" s="214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</row>
    <row r="88" spans="2:17" x14ac:dyDescent="0.2">
      <c r="B88" s="214"/>
      <c r="C88" s="214"/>
      <c r="D88" s="214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</row>
    <row r="89" spans="2:17" x14ac:dyDescent="0.2">
      <c r="B89" s="214"/>
      <c r="C89" s="214"/>
      <c r="D89" s="214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</row>
    <row r="90" spans="2:17" x14ac:dyDescent="0.2">
      <c r="B90" s="214"/>
      <c r="C90" s="214"/>
      <c r="D90" s="214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</row>
    <row r="91" spans="2:17" x14ac:dyDescent="0.2">
      <c r="B91" s="214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</row>
    <row r="92" spans="2:17" x14ac:dyDescent="0.2">
      <c r="B92" s="214"/>
      <c r="C92" s="214"/>
      <c r="D92" s="214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</row>
    <row r="93" spans="2:17" x14ac:dyDescent="0.2">
      <c r="B93" s="214"/>
      <c r="C93" s="214"/>
      <c r="D93" s="214"/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</row>
    <row r="94" spans="2:17" x14ac:dyDescent="0.2"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</row>
    <row r="95" spans="2:17" x14ac:dyDescent="0.2">
      <c r="B95" s="214"/>
      <c r="C95" s="214"/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</row>
    <row r="96" spans="2:17" x14ac:dyDescent="0.2">
      <c r="B96" s="214"/>
      <c r="C96" s="214"/>
      <c r="D96" s="214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</row>
    <row r="97" spans="2:17" x14ac:dyDescent="0.2">
      <c r="B97" s="214"/>
      <c r="C97" s="214"/>
      <c r="D97" s="214"/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4"/>
      <c r="Q97" s="214"/>
    </row>
    <row r="98" spans="2:17" x14ac:dyDescent="0.2">
      <c r="B98" s="214"/>
      <c r="C98" s="214"/>
      <c r="D98" s="214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</row>
    <row r="99" spans="2:17" x14ac:dyDescent="0.2">
      <c r="B99" s="214"/>
      <c r="C99" s="214"/>
      <c r="D99" s="214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</row>
    <row r="100" spans="2:17" x14ac:dyDescent="0.2">
      <c r="B100" s="214"/>
      <c r="C100" s="214"/>
      <c r="D100" s="214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</row>
    <row r="101" spans="2:17" x14ac:dyDescent="0.2">
      <c r="B101" s="214"/>
      <c r="C101" s="214"/>
      <c r="D101" s="214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</row>
    <row r="102" spans="2:17" x14ac:dyDescent="0.2">
      <c r="B102" s="214"/>
      <c r="C102" s="214"/>
      <c r="D102" s="214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</row>
    <row r="103" spans="2:17" x14ac:dyDescent="0.2">
      <c r="B103" s="214"/>
      <c r="C103" s="214"/>
      <c r="D103" s="214"/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</row>
    <row r="104" spans="2:17" x14ac:dyDescent="0.2">
      <c r="B104" s="214"/>
      <c r="C104" s="214"/>
      <c r="D104" s="214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</row>
    <row r="105" spans="2:17" x14ac:dyDescent="0.2">
      <c r="B105" s="214"/>
      <c r="C105" s="214"/>
      <c r="D105" s="214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</row>
    <row r="106" spans="2:17" x14ac:dyDescent="0.2">
      <c r="B106" s="214"/>
      <c r="C106" s="214"/>
      <c r="D106" s="214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</row>
    <row r="107" spans="2:17" x14ac:dyDescent="0.2">
      <c r="B107" s="214"/>
      <c r="C107" s="214"/>
      <c r="D107" s="214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</row>
    <row r="108" spans="2:17" x14ac:dyDescent="0.2">
      <c r="B108" s="214"/>
      <c r="C108" s="214"/>
      <c r="D108" s="214"/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</row>
    <row r="109" spans="2:17" x14ac:dyDescent="0.2">
      <c r="B109" s="214"/>
      <c r="C109" s="214"/>
      <c r="D109" s="214"/>
      <c r="E109" s="214"/>
      <c r="F109" s="214"/>
      <c r="G109" s="214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</row>
    <row r="110" spans="2:17" x14ac:dyDescent="0.2">
      <c r="B110" s="214"/>
      <c r="C110" s="214"/>
      <c r="D110" s="214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</row>
    <row r="111" spans="2:17" x14ac:dyDescent="0.2">
      <c r="B111" s="214"/>
      <c r="C111" s="214"/>
      <c r="D111" s="214"/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  <c r="O111" s="214"/>
      <c r="P111" s="214"/>
      <c r="Q111" s="214"/>
    </row>
    <row r="112" spans="2:17" x14ac:dyDescent="0.2">
      <c r="B112" s="214"/>
      <c r="C112" s="214"/>
      <c r="D112" s="214"/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</row>
    <row r="113" spans="2:17" x14ac:dyDescent="0.2">
      <c r="B113" s="214"/>
      <c r="C113" s="214"/>
      <c r="D113" s="214"/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</row>
    <row r="114" spans="2:17" x14ac:dyDescent="0.2">
      <c r="B114" s="214"/>
      <c r="C114" s="214"/>
      <c r="D114" s="214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</row>
    <row r="115" spans="2:17" x14ac:dyDescent="0.2">
      <c r="B115" s="214"/>
      <c r="C115" s="214"/>
      <c r="D115" s="214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</row>
    <row r="116" spans="2:17" x14ac:dyDescent="0.2">
      <c r="B116" s="214"/>
      <c r="C116" s="214"/>
      <c r="D116" s="214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</row>
    <row r="117" spans="2:17" x14ac:dyDescent="0.2">
      <c r="B117" s="214"/>
      <c r="C117" s="214"/>
      <c r="D117" s="214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</row>
    <row r="118" spans="2:17" x14ac:dyDescent="0.2">
      <c r="B118" s="214"/>
      <c r="C118" s="214"/>
      <c r="D118" s="214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</row>
    <row r="119" spans="2:17" x14ac:dyDescent="0.2">
      <c r="B119" s="214"/>
      <c r="C119" s="214"/>
      <c r="D119" s="214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</row>
    <row r="120" spans="2:17" x14ac:dyDescent="0.2">
      <c r="B120" s="214"/>
      <c r="C120" s="214"/>
      <c r="D120" s="214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</row>
    <row r="121" spans="2:17" x14ac:dyDescent="0.2">
      <c r="B121" s="214"/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</row>
    <row r="122" spans="2:17" x14ac:dyDescent="0.2"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</row>
    <row r="123" spans="2:17" x14ac:dyDescent="0.2">
      <c r="B123" s="214"/>
      <c r="C123" s="214"/>
      <c r="D123" s="214"/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</row>
    <row r="124" spans="2:17" x14ac:dyDescent="0.2">
      <c r="B124" s="214"/>
      <c r="C124" s="214"/>
      <c r="D124" s="214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</row>
    <row r="125" spans="2:17" x14ac:dyDescent="0.2">
      <c r="B125" s="214"/>
      <c r="C125" s="214"/>
      <c r="D125" s="214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</row>
    <row r="126" spans="2:17" x14ac:dyDescent="0.2">
      <c r="B126" s="214"/>
      <c r="C126" s="214"/>
      <c r="D126" s="214"/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</row>
    <row r="127" spans="2:17" x14ac:dyDescent="0.2">
      <c r="B127" s="214"/>
      <c r="C127" s="214"/>
      <c r="D127" s="214"/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</row>
    <row r="128" spans="2:17" x14ac:dyDescent="0.2">
      <c r="B128" s="214"/>
      <c r="C128" s="214"/>
      <c r="D128" s="214"/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</row>
    <row r="129" spans="2:17" x14ac:dyDescent="0.2">
      <c r="B129" s="214"/>
      <c r="C129" s="214"/>
      <c r="D129" s="214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</row>
    <row r="130" spans="2:17" x14ac:dyDescent="0.2">
      <c r="B130" s="214"/>
      <c r="C130" s="214"/>
      <c r="D130" s="214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</row>
    <row r="131" spans="2:17" x14ac:dyDescent="0.2">
      <c r="B131" s="214"/>
      <c r="C131" s="214"/>
      <c r="D131" s="214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</row>
    <row r="132" spans="2:17" x14ac:dyDescent="0.2">
      <c r="B132" s="214"/>
      <c r="C132" s="214"/>
      <c r="D132" s="214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</row>
    <row r="133" spans="2:17" x14ac:dyDescent="0.2">
      <c r="B133" s="214"/>
      <c r="C133" s="214"/>
      <c r="D133" s="214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</row>
    <row r="134" spans="2:17" x14ac:dyDescent="0.2">
      <c r="B134" s="214"/>
      <c r="C134" s="214"/>
      <c r="D134" s="214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</row>
    <row r="135" spans="2:17" x14ac:dyDescent="0.2">
      <c r="B135" s="214"/>
      <c r="C135" s="214"/>
      <c r="D135" s="214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</row>
    <row r="136" spans="2:17" x14ac:dyDescent="0.2">
      <c r="B136" s="214"/>
      <c r="C136" s="214"/>
      <c r="D136" s="214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</row>
    <row r="137" spans="2:17" x14ac:dyDescent="0.2">
      <c r="B137" s="214"/>
      <c r="C137" s="214"/>
      <c r="D137" s="214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</row>
    <row r="138" spans="2:17" x14ac:dyDescent="0.2">
      <c r="B138" s="214"/>
      <c r="C138" s="214"/>
      <c r="D138" s="214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</row>
    <row r="139" spans="2:17" x14ac:dyDescent="0.2">
      <c r="B139" s="214"/>
      <c r="C139" s="214"/>
      <c r="D139" s="214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</row>
    <row r="140" spans="2:17" x14ac:dyDescent="0.2">
      <c r="B140" s="214"/>
      <c r="C140" s="214"/>
      <c r="D140" s="214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</row>
    <row r="141" spans="2:17" x14ac:dyDescent="0.2">
      <c r="B141" s="214"/>
      <c r="C141" s="214"/>
      <c r="D141" s="214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</row>
    <row r="142" spans="2:17" x14ac:dyDescent="0.2">
      <c r="B142" s="214"/>
      <c r="C142" s="214"/>
      <c r="D142" s="214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</row>
    <row r="143" spans="2:17" x14ac:dyDescent="0.2">
      <c r="B143" s="214"/>
      <c r="C143" s="214"/>
      <c r="D143" s="214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</row>
    <row r="144" spans="2:17" x14ac:dyDescent="0.2">
      <c r="B144" s="214"/>
      <c r="C144" s="214"/>
      <c r="D144" s="214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</row>
    <row r="145" spans="2:17" x14ac:dyDescent="0.2">
      <c r="B145" s="214"/>
      <c r="C145" s="214"/>
      <c r="D145" s="214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</row>
    <row r="146" spans="2:17" x14ac:dyDescent="0.2">
      <c r="B146" s="214"/>
      <c r="C146" s="214"/>
      <c r="D146" s="214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</row>
    <row r="147" spans="2:17" x14ac:dyDescent="0.2">
      <c r="B147" s="214"/>
      <c r="C147" s="214"/>
      <c r="D147" s="214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</row>
    <row r="148" spans="2:17" x14ac:dyDescent="0.2">
      <c r="B148" s="214"/>
      <c r="C148" s="214"/>
      <c r="D148" s="214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</row>
    <row r="149" spans="2:17" x14ac:dyDescent="0.2">
      <c r="B149" s="214"/>
      <c r="C149" s="214"/>
      <c r="D149" s="214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</row>
    <row r="150" spans="2:17" x14ac:dyDescent="0.2">
      <c r="B150" s="214"/>
      <c r="C150" s="214"/>
      <c r="D150" s="214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</row>
    <row r="151" spans="2:17" x14ac:dyDescent="0.2">
      <c r="B151" s="214"/>
      <c r="C151" s="214"/>
      <c r="D151" s="214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</row>
    <row r="152" spans="2:17" x14ac:dyDescent="0.2">
      <c r="B152" s="214"/>
      <c r="C152" s="214"/>
      <c r="D152" s="214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</row>
    <row r="153" spans="2:17" x14ac:dyDescent="0.2">
      <c r="B153" s="214"/>
      <c r="C153" s="214"/>
      <c r="D153" s="214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</row>
    <row r="154" spans="2:17" x14ac:dyDescent="0.2">
      <c r="B154" s="214"/>
      <c r="C154" s="214"/>
      <c r="D154" s="214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</row>
    <row r="155" spans="2:17" x14ac:dyDescent="0.2">
      <c r="B155" s="214"/>
      <c r="C155" s="214"/>
      <c r="D155" s="214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</row>
    <row r="156" spans="2:17" x14ac:dyDescent="0.2">
      <c r="B156" s="214"/>
      <c r="C156" s="214"/>
      <c r="D156" s="214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</row>
    <row r="157" spans="2:17" x14ac:dyDescent="0.2">
      <c r="B157" s="214"/>
      <c r="C157" s="214"/>
      <c r="D157" s="214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</row>
    <row r="158" spans="2:17" x14ac:dyDescent="0.2">
      <c r="B158" s="214"/>
      <c r="C158" s="214"/>
      <c r="D158" s="214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</row>
    <row r="159" spans="2:17" x14ac:dyDescent="0.2">
      <c r="B159" s="214"/>
      <c r="C159" s="214"/>
      <c r="D159" s="214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</row>
    <row r="160" spans="2:17" x14ac:dyDescent="0.2">
      <c r="B160" s="214"/>
      <c r="C160" s="214"/>
      <c r="D160" s="214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</row>
    <row r="161" spans="2:17" x14ac:dyDescent="0.2">
      <c r="B161" s="214"/>
      <c r="C161" s="214"/>
      <c r="D161" s="214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</row>
    <row r="162" spans="2:17" x14ac:dyDescent="0.2">
      <c r="B162" s="214"/>
      <c r="C162" s="214"/>
      <c r="D162" s="214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</row>
    <row r="163" spans="2:17" x14ac:dyDescent="0.2">
      <c r="B163" s="214"/>
      <c r="C163" s="214"/>
      <c r="D163" s="214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</row>
    <row r="164" spans="2:17" x14ac:dyDescent="0.2">
      <c r="B164" s="214"/>
      <c r="C164" s="214"/>
      <c r="D164" s="214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</row>
    <row r="165" spans="2:17" x14ac:dyDescent="0.2">
      <c r="B165" s="214"/>
      <c r="C165" s="214"/>
      <c r="D165" s="214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</row>
    <row r="166" spans="2:17" x14ac:dyDescent="0.2">
      <c r="B166" s="214"/>
      <c r="C166" s="214"/>
      <c r="D166" s="214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</row>
    <row r="167" spans="2:17" x14ac:dyDescent="0.2">
      <c r="B167" s="214"/>
      <c r="C167" s="214"/>
      <c r="D167" s="214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</row>
    <row r="168" spans="2:17" x14ac:dyDescent="0.2">
      <c r="B168" s="214"/>
      <c r="C168" s="214"/>
      <c r="D168" s="214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</row>
    <row r="169" spans="2:17" x14ac:dyDescent="0.2">
      <c r="B169" s="214"/>
      <c r="C169" s="214"/>
      <c r="D169" s="214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</row>
    <row r="170" spans="2:17" x14ac:dyDescent="0.2">
      <c r="B170" s="214"/>
      <c r="C170" s="214"/>
      <c r="D170" s="214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</row>
    <row r="171" spans="2:17" x14ac:dyDescent="0.2">
      <c r="B171" s="214"/>
      <c r="C171" s="214"/>
      <c r="D171" s="214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</row>
    <row r="172" spans="2:17" x14ac:dyDescent="0.2">
      <c r="B172" s="214"/>
      <c r="C172" s="214"/>
      <c r="D172" s="214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</row>
    <row r="173" spans="2:17" x14ac:dyDescent="0.2">
      <c r="B173" s="214"/>
      <c r="C173" s="214"/>
      <c r="D173" s="214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</row>
    <row r="174" spans="2:17" x14ac:dyDescent="0.2">
      <c r="B174" s="214"/>
      <c r="C174" s="214"/>
      <c r="D174" s="214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</row>
    <row r="175" spans="2:17" x14ac:dyDescent="0.2">
      <c r="B175" s="214"/>
      <c r="C175" s="214"/>
      <c r="D175" s="214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</row>
    <row r="176" spans="2:17" x14ac:dyDescent="0.2">
      <c r="B176" s="214"/>
      <c r="C176" s="214"/>
      <c r="D176" s="214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</row>
    <row r="177" spans="2:17" x14ac:dyDescent="0.2">
      <c r="B177" s="214"/>
      <c r="C177" s="214"/>
      <c r="D177" s="214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</row>
    <row r="178" spans="2:17" x14ac:dyDescent="0.2">
      <c r="B178" s="214"/>
      <c r="C178" s="214"/>
      <c r="D178" s="214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</row>
    <row r="179" spans="2:17" x14ac:dyDescent="0.2">
      <c r="B179" s="214"/>
      <c r="C179" s="214"/>
      <c r="D179" s="214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</row>
    <row r="180" spans="2:17" x14ac:dyDescent="0.2">
      <c r="B180" s="214"/>
      <c r="C180" s="214"/>
      <c r="D180" s="214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</row>
    <row r="181" spans="2:17" x14ac:dyDescent="0.2">
      <c r="B181" s="214"/>
      <c r="C181" s="214"/>
      <c r="D181" s="214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</row>
    <row r="182" spans="2:17" x14ac:dyDescent="0.2">
      <c r="B182" s="214"/>
      <c r="C182" s="214"/>
      <c r="D182" s="214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</row>
    <row r="183" spans="2:17" x14ac:dyDescent="0.2">
      <c r="B183" s="214"/>
      <c r="C183" s="214"/>
      <c r="D183" s="214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</row>
    <row r="184" spans="2:17" x14ac:dyDescent="0.2">
      <c r="B184" s="214"/>
      <c r="C184" s="214"/>
      <c r="D184" s="214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</row>
    <row r="185" spans="2:17" x14ac:dyDescent="0.2">
      <c r="B185" s="214"/>
      <c r="C185" s="214"/>
      <c r="D185" s="214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</row>
    <row r="186" spans="2:17" x14ac:dyDescent="0.2">
      <c r="B186" s="214"/>
      <c r="C186" s="214"/>
      <c r="D186" s="214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</row>
    <row r="187" spans="2:17" x14ac:dyDescent="0.2">
      <c r="B187" s="214"/>
      <c r="C187" s="214"/>
      <c r="D187" s="214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</row>
    <row r="188" spans="2:17" x14ac:dyDescent="0.2">
      <c r="B188" s="214"/>
      <c r="C188" s="214"/>
      <c r="D188" s="214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</row>
    <row r="189" spans="2:17" x14ac:dyDescent="0.2">
      <c r="B189" s="214"/>
      <c r="C189" s="214"/>
      <c r="D189" s="214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</row>
    <row r="190" spans="2:17" x14ac:dyDescent="0.2">
      <c r="B190" s="214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</row>
    <row r="191" spans="2:17" x14ac:dyDescent="0.2">
      <c r="B191" s="214"/>
      <c r="C191" s="214"/>
      <c r="D191" s="214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</row>
    <row r="192" spans="2:17" x14ac:dyDescent="0.2">
      <c r="B192" s="214"/>
      <c r="C192" s="214"/>
      <c r="D192" s="214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</row>
    <row r="193" spans="2:17" x14ac:dyDescent="0.2">
      <c r="B193" s="214"/>
      <c r="C193" s="214"/>
      <c r="D193" s="214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</row>
    <row r="194" spans="2:17" x14ac:dyDescent="0.2">
      <c r="B194" s="214"/>
      <c r="C194" s="214"/>
      <c r="D194" s="214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</row>
    <row r="195" spans="2:17" x14ac:dyDescent="0.2">
      <c r="B195" s="214"/>
      <c r="C195" s="214"/>
      <c r="D195" s="214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</row>
    <row r="196" spans="2:17" x14ac:dyDescent="0.2">
      <c r="B196" s="214"/>
      <c r="C196" s="214"/>
      <c r="D196" s="214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</row>
    <row r="197" spans="2:17" x14ac:dyDescent="0.2">
      <c r="B197" s="214"/>
      <c r="C197" s="214"/>
      <c r="D197" s="214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</row>
    <row r="198" spans="2:17" x14ac:dyDescent="0.2">
      <c r="B198" s="214"/>
      <c r="C198" s="214"/>
      <c r="D198" s="214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</row>
    <row r="199" spans="2:17" x14ac:dyDescent="0.2">
      <c r="B199" s="214"/>
      <c r="C199" s="214"/>
      <c r="D199" s="214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</row>
    <row r="200" spans="2:17" x14ac:dyDescent="0.2">
      <c r="B200" s="214"/>
      <c r="C200" s="214"/>
      <c r="D200" s="214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</row>
    <row r="201" spans="2:17" x14ac:dyDescent="0.2">
      <c r="B201" s="214"/>
      <c r="C201" s="214"/>
      <c r="D201" s="214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</row>
    <row r="202" spans="2:17" x14ac:dyDescent="0.2">
      <c r="B202" s="214"/>
      <c r="C202" s="214"/>
      <c r="D202" s="214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</row>
    <row r="203" spans="2:17" x14ac:dyDescent="0.2">
      <c r="B203" s="214"/>
      <c r="C203" s="214"/>
      <c r="D203" s="214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</row>
    <row r="204" spans="2:17" x14ac:dyDescent="0.2">
      <c r="B204" s="214"/>
      <c r="C204" s="214"/>
      <c r="D204" s="214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</row>
    <row r="205" spans="2:17" x14ac:dyDescent="0.2">
      <c r="B205" s="214"/>
      <c r="C205" s="214"/>
      <c r="D205" s="214"/>
      <c r="E205" s="214"/>
      <c r="F205" s="214"/>
      <c r="G205" s="214"/>
      <c r="H205" s="214"/>
      <c r="I205" s="214"/>
      <c r="J205" s="214"/>
      <c r="K205" s="214"/>
      <c r="L205" s="214"/>
      <c r="M205" s="214"/>
      <c r="N205" s="214"/>
      <c r="O205" s="214"/>
      <c r="P205" s="214"/>
      <c r="Q205" s="214"/>
    </row>
    <row r="206" spans="2:17" x14ac:dyDescent="0.2">
      <c r="B206" s="214"/>
      <c r="C206" s="214"/>
      <c r="D206" s="214"/>
      <c r="E206" s="214"/>
      <c r="F206" s="214"/>
      <c r="G206" s="214"/>
      <c r="H206" s="214"/>
      <c r="I206" s="214"/>
      <c r="J206" s="214"/>
      <c r="K206" s="214"/>
      <c r="L206" s="214"/>
      <c r="M206" s="214"/>
      <c r="N206" s="214"/>
      <c r="O206" s="214"/>
      <c r="P206" s="214"/>
      <c r="Q206" s="214"/>
    </row>
    <row r="207" spans="2:17" x14ac:dyDescent="0.2">
      <c r="B207" s="214"/>
      <c r="C207" s="214"/>
      <c r="D207" s="214"/>
      <c r="E207" s="214"/>
      <c r="F207" s="214"/>
      <c r="G207" s="214"/>
      <c r="H207" s="214"/>
      <c r="I207" s="214"/>
      <c r="J207" s="214"/>
      <c r="K207" s="214"/>
      <c r="L207" s="214"/>
      <c r="M207" s="214"/>
      <c r="N207" s="214"/>
      <c r="O207" s="214"/>
      <c r="P207" s="214"/>
      <c r="Q207" s="214"/>
    </row>
    <row r="208" spans="2:17" x14ac:dyDescent="0.2">
      <c r="B208" s="214"/>
      <c r="C208" s="214"/>
      <c r="D208" s="214"/>
      <c r="E208" s="214"/>
      <c r="F208" s="214"/>
      <c r="G208" s="214"/>
      <c r="H208" s="214"/>
      <c r="I208" s="214"/>
      <c r="J208" s="214"/>
      <c r="K208" s="214"/>
      <c r="L208" s="214"/>
      <c r="M208" s="214"/>
      <c r="N208" s="214"/>
      <c r="O208" s="214"/>
      <c r="P208" s="214"/>
      <c r="Q208" s="214"/>
    </row>
    <row r="209" spans="2:17" x14ac:dyDescent="0.2">
      <c r="B209" s="214"/>
      <c r="C209" s="214"/>
      <c r="D209" s="214"/>
      <c r="E209" s="214"/>
      <c r="F209" s="214"/>
      <c r="G209" s="214"/>
      <c r="H209" s="214"/>
      <c r="I209" s="214"/>
      <c r="J209" s="214"/>
      <c r="K209" s="214"/>
      <c r="L209" s="214"/>
      <c r="M209" s="214"/>
      <c r="N209" s="214"/>
      <c r="O209" s="214"/>
      <c r="P209" s="214"/>
      <c r="Q209" s="214"/>
    </row>
    <row r="210" spans="2:17" x14ac:dyDescent="0.2">
      <c r="B210" s="214"/>
      <c r="C210" s="214"/>
      <c r="D210" s="214"/>
      <c r="E210" s="214"/>
      <c r="F210" s="214"/>
      <c r="G210" s="214"/>
      <c r="H210" s="214"/>
      <c r="I210" s="214"/>
      <c r="J210" s="214"/>
      <c r="K210" s="214"/>
      <c r="L210" s="214"/>
      <c r="M210" s="214"/>
      <c r="N210" s="214"/>
      <c r="O210" s="214"/>
      <c r="P210" s="214"/>
      <c r="Q210" s="214"/>
    </row>
    <row r="211" spans="2:17" x14ac:dyDescent="0.2">
      <c r="B211" s="214"/>
      <c r="C211" s="214"/>
      <c r="D211" s="214"/>
      <c r="E211" s="214"/>
      <c r="F211" s="214"/>
      <c r="G211" s="214"/>
      <c r="H211" s="214"/>
      <c r="I211" s="214"/>
      <c r="J211" s="214"/>
      <c r="K211" s="214"/>
      <c r="L211" s="214"/>
      <c r="M211" s="214"/>
      <c r="N211" s="214"/>
      <c r="O211" s="214"/>
      <c r="P211" s="214"/>
      <c r="Q211" s="214"/>
    </row>
    <row r="212" spans="2:17" x14ac:dyDescent="0.2">
      <c r="B212" s="214"/>
      <c r="C212" s="214"/>
      <c r="D212" s="214"/>
      <c r="E212" s="214"/>
      <c r="F212" s="214"/>
      <c r="G212" s="214"/>
      <c r="H212" s="214"/>
      <c r="I212" s="214"/>
      <c r="J212" s="214"/>
      <c r="K212" s="214"/>
      <c r="L212" s="214"/>
      <c r="M212" s="214"/>
      <c r="N212" s="214"/>
      <c r="O212" s="214"/>
      <c r="P212" s="214"/>
      <c r="Q212" s="214"/>
    </row>
    <row r="213" spans="2:17" x14ac:dyDescent="0.2">
      <c r="B213" s="214"/>
      <c r="C213" s="214"/>
      <c r="D213" s="214"/>
      <c r="E213" s="214"/>
      <c r="F213" s="214"/>
      <c r="G213" s="214"/>
      <c r="H213" s="214"/>
      <c r="I213" s="214"/>
      <c r="J213" s="214"/>
      <c r="K213" s="214"/>
      <c r="L213" s="214"/>
      <c r="M213" s="214"/>
      <c r="N213" s="214"/>
      <c r="O213" s="214"/>
      <c r="P213" s="214"/>
      <c r="Q213" s="214"/>
    </row>
    <row r="214" spans="2:17" x14ac:dyDescent="0.2">
      <c r="B214" s="214"/>
      <c r="C214" s="214"/>
      <c r="D214" s="214"/>
      <c r="E214" s="214"/>
      <c r="F214" s="214"/>
      <c r="G214" s="214"/>
      <c r="H214" s="214"/>
      <c r="I214" s="214"/>
      <c r="J214" s="214"/>
      <c r="K214" s="214"/>
      <c r="L214" s="214"/>
      <c r="M214" s="214"/>
      <c r="N214" s="214"/>
      <c r="O214" s="214"/>
      <c r="P214" s="214"/>
      <c r="Q214" s="214"/>
    </row>
    <row r="215" spans="2:17" x14ac:dyDescent="0.2">
      <c r="B215" s="214"/>
      <c r="C215" s="214"/>
      <c r="D215" s="214"/>
      <c r="E215" s="214"/>
      <c r="F215" s="214"/>
      <c r="G215" s="214"/>
      <c r="H215" s="214"/>
      <c r="I215" s="214"/>
      <c r="J215" s="214"/>
      <c r="K215" s="214"/>
      <c r="L215" s="214"/>
      <c r="M215" s="214"/>
      <c r="N215" s="214"/>
      <c r="O215" s="214"/>
      <c r="P215" s="214"/>
      <c r="Q215" s="214"/>
    </row>
    <row r="216" spans="2:17" x14ac:dyDescent="0.2">
      <c r="B216" s="214"/>
      <c r="C216" s="214"/>
      <c r="D216" s="214"/>
      <c r="E216" s="214"/>
      <c r="F216" s="214"/>
      <c r="G216" s="214"/>
      <c r="H216" s="214"/>
      <c r="I216" s="214"/>
      <c r="J216" s="214"/>
      <c r="K216" s="214"/>
      <c r="L216" s="214"/>
      <c r="M216" s="214"/>
      <c r="N216" s="214"/>
      <c r="O216" s="214"/>
      <c r="P216" s="214"/>
      <c r="Q216" s="214"/>
    </row>
    <row r="217" spans="2:17" x14ac:dyDescent="0.2">
      <c r="B217" s="214"/>
      <c r="C217" s="214"/>
      <c r="D217" s="214"/>
      <c r="E217" s="214"/>
      <c r="F217" s="214"/>
      <c r="G217" s="214"/>
      <c r="H217" s="214"/>
      <c r="I217" s="214"/>
      <c r="J217" s="214"/>
      <c r="K217" s="214"/>
      <c r="L217" s="214"/>
      <c r="M217" s="214"/>
      <c r="N217" s="214"/>
      <c r="O217" s="214"/>
      <c r="P217" s="214"/>
      <c r="Q217" s="214"/>
    </row>
    <row r="218" spans="2:17" x14ac:dyDescent="0.2">
      <c r="B218" s="214"/>
      <c r="C218" s="214"/>
      <c r="D218" s="214"/>
      <c r="E218" s="214"/>
      <c r="F218" s="214"/>
      <c r="G218" s="214"/>
      <c r="H218" s="214"/>
      <c r="I218" s="214"/>
      <c r="J218" s="214"/>
      <c r="K218" s="214"/>
      <c r="L218" s="214"/>
      <c r="M218" s="214"/>
      <c r="N218" s="214"/>
      <c r="O218" s="214"/>
      <c r="P218" s="214"/>
      <c r="Q218" s="214"/>
    </row>
    <row r="219" spans="2:17" x14ac:dyDescent="0.2">
      <c r="B219" s="214"/>
      <c r="C219" s="214"/>
      <c r="D219" s="214"/>
      <c r="E219" s="214"/>
      <c r="F219" s="214"/>
      <c r="G219" s="214"/>
      <c r="H219" s="214"/>
      <c r="I219" s="214"/>
      <c r="J219" s="214"/>
      <c r="K219" s="214"/>
      <c r="L219" s="214"/>
      <c r="M219" s="214"/>
      <c r="N219" s="214"/>
      <c r="O219" s="214"/>
      <c r="P219" s="214"/>
      <c r="Q219" s="214"/>
    </row>
    <row r="220" spans="2:17" x14ac:dyDescent="0.2">
      <c r="B220" s="214"/>
      <c r="C220" s="214"/>
      <c r="D220" s="214"/>
      <c r="E220" s="214"/>
      <c r="F220" s="214"/>
      <c r="G220" s="214"/>
      <c r="H220" s="214"/>
      <c r="I220" s="214"/>
      <c r="J220" s="214"/>
      <c r="K220" s="214"/>
      <c r="L220" s="214"/>
      <c r="M220" s="214"/>
      <c r="N220" s="214"/>
      <c r="O220" s="214"/>
      <c r="P220" s="214"/>
      <c r="Q220" s="214"/>
    </row>
    <row r="221" spans="2:17" x14ac:dyDescent="0.2">
      <c r="B221" s="214"/>
      <c r="C221" s="214"/>
      <c r="D221" s="214"/>
      <c r="E221" s="214"/>
      <c r="F221" s="214"/>
      <c r="G221" s="214"/>
      <c r="H221" s="214"/>
      <c r="I221" s="214"/>
      <c r="J221" s="214"/>
      <c r="K221" s="214"/>
      <c r="L221" s="214"/>
      <c r="M221" s="214"/>
      <c r="N221" s="214"/>
      <c r="O221" s="214"/>
      <c r="P221" s="214"/>
      <c r="Q221" s="214"/>
    </row>
    <row r="222" spans="2:17" x14ac:dyDescent="0.2">
      <c r="B222" s="214"/>
      <c r="C222" s="214"/>
      <c r="D222" s="214"/>
      <c r="E222" s="214"/>
      <c r="F222" s="214"/>
      <c r="G222" s="214"/>
      <c r="H222" s="214"/>
      <c r="I222" s="214"/>
      <c r="J222" s="214"/>
      <c r="K222" s="214"/>
      <c r="L222" s="214"/>
      <c r="M222" s="214"/>
      <c r="N222" s="214"/>
      <c r="O222" s="214"/>
      <c r="P222" s="214"/>
      <c r="Q222" s="214"/>
    </row>
    <row r="223" spans="2:17" x14ac:dyDescent="0.2">
      <c r="B223" s="214"/>
      <c r="C223" s="214"/>
      <c r="D223" s="214"/>
      <c r="E223" s="214"/>
      <c r="F223" s="214"/>
      <c r="G223" s="214"/>
      <c r="H223" s="214"/>
      <c r="I223" s="214"/>
      <c r="J223" s="214"/>
      <c r="K223" s="214"/>
      <c r="L223" s="214"/>
      <c r="M223" s="214"/>
      <c r="N223" s="214"/>
      <c r="O223" s="214"/>
      <c r="P223" s="214"/>
      <c r="Q223" s="214"/>
    </row>
    <row r="224" spans="2:17" x14ac:dyDescent="0.2">
      <c r="B224" s="214"/>
      <c r="C224" s="214"/>
      <c r="D224" s="214"/>
      <c r="E224" s="214"/>
      <c r="F224" s="214"/>
      <c r="G224" s="214"/>
      <c r="H224" s="214"/>
      <c r="I224" s="214"/>
      <c r="J224" s="214"/>
      <c r="K224" s="214"/>
      <c r="L224" s="214"/>
      <c r="M224" s="214"/>
      <c r="N224" s="214"/>
      <c r="O224" s="214"/>
      <c r="P224" s="214"/>
      <c r="Q224" s="214"/>
    </row>
    <row r="225" spans="2:17" x14ac:dyDescent="0.2">
      <c r="B225" s="214"/>
      <c r="C225" s="214"/>
      <c r="D225" s="214"/>
      <c r="E225" s="214"/>
      <c r="F225" s="214"/>
      <c r="G225" s="214"/>
      <c r="H225" s="214"/>
      <c r="I225" s="214"/>
      <c r="J225" s="214"/>
      <c r="K225" s="214"/>
      <c r="L225" s="214"/>
      <c r="M225" s="214"/>
      <c r="N225" s="214"/>
      <c r="O225" s="214"/>
      <c r="P225" s="214"/>
      <c r="Q225" s="214"/>
    </row>
    <row r="226" spans="2:17" x14ac:dyDescent="0.2">
      <c r="B226" s="214"/>
      <c r="C226" s="214"/>
      <c r="D226" s="214"/>
      <c r="E226" s="214"/>
      <c r="F226" s="214"/>
      <c r="G226" s="214"/>
      <c r="H226" s="214"/>
      <c r="I226" s="214"/>
      <c r="J226" s="214"/>
      <c r="K226" s="214"/>
      <c r="L226" s="214"/>
      <c r="M226" s="214"/>
      <c r="N226" s="214"/>
      <c r="O226" s="214"/>
      <c r="P226" s="214"/>
      <c r="Q226" s="214"/>
    </row>
    <row r="227" spans="2:17" x14ac:dyDescent="0.2">
      <c r="B227" s="214"/>
      <c r="C227" s="214"/>
      <c r="D227" s="214"/>
      <c r="E227" s="214"/>
      <c r="F227" s="214"/>
      <c r="G227" s="214"/>
      <c r="H227" s="214"/>
      <c r="I227" s="214"/>
      <c r="J227" s="214"/>
      <c r="K227" s="214"/>
      <c r="L227" s="214"/>
      <c r="M227" s="214"/>
      <c r="N227" s="214"/>
      <c r="O227" s="214"/>
      <c r="P227" s="214"/>
      <c r="Q227" s="214"/>
    </row>
    <row r="228" spans="2:17" x14ac:dyDescent="0.2">
      <c r="B228" s="214"/>
      <c r="C228" s="214"/>
      <c r="D228" s="214"/>
      <c r="E228" s="214"/>
      <c r="F228" s="214"/>
      <c r="G228" s="214"/>
      <c r="H228" s="214"/>
      <c r="I228" s="214"/>
      <c r="J228" s="214"/>
      <c r="K228" s="214"/>
      <c r="L228" s="214"/>
      <c r="M228" s="214"/>
      <c r="N228" s="214"/>
      <c r="O228" s="214"/>
      <c r="P228" s="214"/>
      <c r="Q228" s="214"/>
    </row>
    <row r="229" spans="2:17" x14ac:dyDescent="0.2">
      <c r="B229" s="214"/>
      <c r="C229" s="214"/>
      <c r="D229" s="214"/>
      <c r="E229" s="214"/>
      <c r="F229" s="214"/>
      <c r="G229" s="214"/>
      <c r="H229" s="214"/>
      <c r="I229" s="214"/>
      <c r="J229" s="214"/>
      <c r="K229" s="214"/>
      <c r="L229" s="214"/>
      <c r="M229" s="214"/>
      <c r="N229" s="214"/>
      <c r="O229" s="214"/>
      <c r="P229" s="214"/>
      <c r="Q229" s="214"/>
    </row>
    <row r="230" spans="2:17" x14ac:dyDescent="0.2">
      <c r="B230" s="214"/>
      <c r="C230" s="214"/>
      <c r="D230" s="214"/>
      <c r="E230" s="214"/>
      <c r="F230" s="214"/>
      <c r="G230" s="214"/>
      <c r="H230" s="214"/>
      <c r="I230" s="214"/>
      <c r="J230" s="214"/>
      <c r="K230" s="214"/>
      <c r="L230" s="214"/>
      <c r="M230" s="214"/>
      <c r="N230" s="214"/>
      <c r="O230" s="214"/>
      <c r="P230" s="214"/>
      <c r="Q230" s="214"/>
    </row>
    <row r="231" spans="2:17" x14ac:dyDescent="0.2">
      <c r="B231" s="214"/>
      <c r="C231" s="214"/>
      <c r="D231" s="214"/>
      <c r="E231" s="214"/>
      <c r="F231" s="214"/>
      <c r="G231" s="214"/>
      <c r="H231" s="214"/>
      <c r="I231" s="214"/>
      <c r="J231" s="214"/>
      <c r="K231" s="214"/>
      <c r="L231" s="214"/>
      <c r="M231" s="214"/>
      <c r="N231" s="214"/>
      <c r="O231" s="214"/>
      <c r="P231" s="214"/>
      <c r="Q231" s="214"/>
    </row>
    <row r="232" spans="2:17" x14ac:dyDescent="0.2">
      <c r="B232" s="214"/>
      <c r="C232" s="214"/>
      <c r="D232" s="214"/>
      <c r="E232" s="214"/>
      <c r="F232" s="214"/>
      <c r="G232" s="214"/>
      <c r="H232" s="214"/>
      <c r="I232" s="214"/>
      <c r="J232" s="214"/>
      <c r="K232" s="214"/>
      <c r="L232" s="214"/>
      <c r="M232" s="214"/>
      <c r="N232" s="214"/>
      <c r="O232" s="214"/>
      <c r="P232" s="214"/>
      <c r="Q232" s="214"/>
    </row>
    <row r="233" spans="2:17" x14ac:dyDescent="0.2">
      <c r="B233" s="214"/>
      <c r="C233" s="214"/>
      <c r="D233" s="214"/>
      <c r="E233" s="214"/>
      <c r="F233" s="214"/>
      <c r="G233" s="214"/>
      <c r="H233" s="214"/>
      <c r="I233" s="214"/>
      <c r="J233" s="214"/>
      <c r="K233" s="214"/>
      <c r="L233" s="214"/>
      <c r="M233" s="214"/>
      <c r="N233" s="214"/>
      <c r="O233" s="214"/>
      <c r="P233" s="214"/>
      <c r="Q233" s="214"/>
    </row>
    <row r="234" spans="2:17" x14ac:dyDescent="0.2">
      <c r="B234" s="214"/>
      <c r="C234" s="214"/>
      <c r="D234" s="214"/>
      <c r="E234" s="214"/>
      <c r="F234" s="214"/>
      <c r="G234" s="214"/>
      <c r="H234" s="214"/>
      <c r="I234" s="214"/>
      <c r="J234" s="214"/>
      <c r="K234" s="214"/>
      <c r="L234" s="214"/>
      <c r="M234" s="214"/>
      <c r="N234" s="214"/>
      <c r="O234" s="214"/>
      <c r="P234" s="214"/>
      <c r="Q234" s="214"/>
    </row>
    <row r="235" spans="2:17" x14ac:dyDescent="0.2">
      <c r="B235" s="214"/>
      <c r="C235" s="214"/>
      <c r="D235" s="214"/>
      <c r="E235" s="214"/>
      <c r="F235" s="214"/>
      <c r="G235" s="214"/>
      <c r="H235" s="214"/>
      <c r="I235" s="214"/>
      <c r="J235" s="214"/>
      <c r="K235" s="214"/>
      <c r="L235" s="214"/>
      <c r="M235" s="214"/>
      <c r="N235" s="214"/>
      <c r="O235" s="214"/>
      <c r="P235" s="214"/>
      <c r="Q235" s="214"/>
    </row>
    <row r="236" spans="2:17" x14ac:dyDescent="0.2">
      <c r="B236" s="214"/>
      <c r="C236" s="214"/>
      <c r="D236" s="214"/>
      <c r="E236" s="214"/>
      <c r="F236" s="214"/>
      <c r="G236" s="214"/>
      <c r="H236" s="214"/>
      <c r="I236" s="214"/>
      <c r="J236" s="214"/>
      <c r="K236" s="214"/>
      <c r="L236" s="214"/>
      <c r="M236" s="214"/>
      <c r="N236" s="214"/>
      <c r="O236" s="214"/>
      <c r="P236" s="214"/>
      <c r="Q236" s="214"/>
    </row>
    <row r="237" spans="2:17" x14ac:dyDescent="0.2">
      <c r="B237" s="214"/>
      <c r="C237" s="214"/>
      <c r="D237" s="214"/>
      <c r="E237" s="214"/>
      <c r="F237" s="214"/>
      <c r="G237" s="214"/>
      <c r="H237" s="214"/>
      <c r="I237" s="214"/>
      <c r="J237" s="214"/>
      <c r="K237" s="214"/>
      <c r="L237" s="214"/>
      <c r="M237" s="214"/>
      <c r="N237" s="214"/>
      <c r="O237" s="214"/>
      <c r="P237" s="214"/>
      <c r="Q237" s="214"/>
    </row>
    <row r="238" spans="2:17" x14ac:dyDescent="0.2">
      <c r="B238" s="214"/>
      <c r="C238" s="214"/>
      <c r="D238" s="214"/>
      <c r="E238" s="214"/>
      <c r="F238" s="214"/>
      <c r="G238" s="214"/>
      <c r="H238" s="214"/>
      <c r="I238" s="214"/>
      <c r="J238" s="214"/>
      <c r="K238" s="214"/>
      <c r="L238" s="214"/>
      <c r="M238" s="214"/>
      <c r="N238" s="214"/>
      <c r="O238" s="214"/>
      <c r="P238" s="214"/>
      <c r="Q238" s="214"/>
    </row>
    <row r="239" spans="2:17" x14ac:dyDescent="0.2">
      <c r="B239" s="214"/>
      <c r="C239" s="214"/>
      <c r="D239" s="214"/>
      <c r="E239" s="214"/>
      <c r="F239" s="214"/>
      <c r="G239" s="214"/>
      <c r="H239" s="214"/>
      <c r="I239" s="214"/>
      <c r="J239" s="214"/>
      <c r="K239" s="214"/>
      <c r="L239" s="214"/>
      <c r="M239" s="214"/>
      <c r="N239" s="214"/>
      <c r="O239" s="214"/>
      <c r="P239" s="214"/>
      <c r="Q239" s="214"/>
    </row>
    <row r="240" spans="2:17" x14ac:dyDescent="0.2">
      <c r="B240" s="214"/>
      <c r="C240" s="214"/>
      <c r="D240" s="214"/>
      <c r="E240" s="214"/>
      <c r="F240" s="214"/>
      <c r="G240" s="214"/>
      <c r="H240" s="214"/>
      <c r="I240" s="214"/>
      <c r="J240" s="214"/>
      <c r="K240" s="214"/>
      <c r="L240" s="214"/>
      <c r="M240" s="214"/>
      <c r="N240" s="214"/>
      <c r="O240" s="214"/>
      <c r="P240" s="214"/>
      <c r="Q240" s="214"/>
    </row>
    <row r="241" spans="2:17" x14ac:dyDescent="0.2">
      <c r="B241" s="214"/>
      <c r="C241" s="214"/>
      <c r="D241" s="214"/>
      <c r="E241" s="214"/>
      <c r="F241" s="214"/>
      <c r="G241" s="214"/>
      <c r="H241" s="214"/>
      <c r="I241" s="214"/>
      <c r="J241" s="214"/>
      <c r="K241" s="214"/>
      <c r="L241" s="214"/>
      <c r="M241" s="214"/>
      <c r="N241" s="214"/>
      <c r="O241" s="214"/>
      <c r="P241" s="214"/>
      <c r="Q241" s="214"/>
    </row>
    <row r="242" spans="2:17" x14ac:dyDescent="0.2">
      <c r="B242" s="214"/>
      <c r="C242" s="214"/>
      <c r="D242" s="214"/>
      <c r="E242" s="214"/>
      <c r="F242" s="214"/>
      <c r="G242" s="214"/>
      <c r="H242" s="214"/>
      <c r="I242" s="214"/>
      <c r="J242" s="214"/>
      <c r="K242" s="214"/>
      <c r="L242" s="214"/>
      <c r="M242" s="214"/>
      <c r="N242" s="214"/>
      <c r="O242" s="214"/>
      <c r="P242" s="214"/>
      <c r="Q242" s="214"/>
    </row>
    <row r="243" spans="2:17" x14ac:dyDescent="0.2">
      <c r="B243" s="214"/>
      <c r="C243" s="214"/>
      <c r="D243" s="214"/>
      <c r="E243" s="214"/>
      <c r="F243" s="214"/>
      <c r="G243" s="214"/>
      <c r="H243" s="214"/>
      <c r="I243" s="214"/>
      <c r="J243" s="214"/>
      <c r="K243" s="214"/>
      <c r="L243" s="214"/>
      <c r="M243" s="214"/>
      <c r="N243" s="214"/>
      <c r="O243" s="214"/>
      <c r="P243" s="214"/>
      <c r="Q243" s="214"/>
    </row>
    <row r="244" spans="2:17" x14ac:dyDescent="0.2">
      <c r="B244" s="214"/>
      <c r="C244" s="214"/>
      <c r="D244" s="214"/>
      <c r="E244" s="214"/>
      <c r="F244" s="214"/>
      <c r="G244" s="214"/>
      <c r="H244" s="214"/>
      <c r="I244" s="214"/>
      <c r="J244" s="214"/>
      <c r="K244" s="214"/>
      <c r="L244" s="214"/>
      <c r="M244" s="214"/>
      <c r="N244" s="214"/>
      <c r="O244" s="214"/>
      <c r="P244" s="214"/>
      <c r="Q244" s="214"/>
    </row>
    <row r="245" spans="2:17" x14ac:dyDescent="0.2">
      <c r="B245" s="214"/>
      <c r="C245" s="214"/>
      <c r="D245" s="214"/>
      <c r="E245" s="214"/>
      <c r="F245" s="214"/>
      <c r="G245" s="214"/>
      <c r="H245" s="214"/>
      <c r="I245" s="214"/>
      <c r="J245" s="214"/>
      <c r="K245" s="214"/>
      <c r="L245" s="214"/>
      <c r="M245" s="214"/>
      <c r="N245" s="214"/>
      <c r="O245" s="214"/>
      <c r="P245" s="214"/>
      <c r="Q245" s="214"/>
    </row>
    <row r="246" spans="2:17" x14ac:dyDescent="0.2">
      <c r="B246" s="214"/>
      <c r="C246" s="214"/>
      <c r="D246" s="214"/>
      <c r="E246" s="214"/>
      <c r="F246" s="214"/>
      <c r="G246" s="214"/>
      <c r="H246" s="214"/>
      <c r="I246" s="214"/>
      <c r="J246" s="214"/>
      <c r="K246" s="214"/>
      <c r="L246" s="214"/>
      <c r="M246" s="214"/>
      <c r="N246" s="214"/>
      <c r="O246" s="214"/>
      <c r="P246" s="214"/>
      <c r="Q246" s="214"/>
    </row>
    <row r="247" spans="2:17" x14ac:dyDescent="0.2">
      <c r="B247" s="214"/>
      <c r="C247" s="214"/>
      <c r="D247" s="214"/>
      <c r="E247" s="214"/>
      <c r="F247" s="214"/>
      <c r="G247" s="214"/>
      <c r="H247" s="214"/>
      <c r="I247" s="214"/>
      <c r="J247" s="214"/>
      <c r="K247" s="214"/>
      <c r="L247" s="214"/>
      <c r="M247" s="214"/>
      <c r="N247" s="214"/>
      <c r="O247" s="214"/>
      <c r="P247" s="214"/>
      <c r="Q247" s="214"/>
    </row>
    <row r="248" spans="2:17" x14ac:dyDescent="0.2">
      <c r="B248" s="214"/>
      <c r="C248" s="214"/>
      <c r="D248" s="214"/>
      <c r="E248" s="214"/>
      <c r="F248" s="214"/>
      <c r="G248" s="214"/>
      <c r="H248" s="214"/>
      <c r="I248" s="214"/>
      <c r="J248" s="214"/>
      <c r="K248" s="214"/>
      <c r="L248" s="214"/>
      <c r="M248" s="214"/>
      <c r="N248" s="214"/>
      <c r="O248" s="214"/>
      <c r="P248" s="214"/>
      <c r="Q248" s="21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37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74</vt:i4>
      </vt:variant>
    </vt:vector>
  </HeadingPairs>
  <TitlesOfParts>
    <vt:vector size="136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Лесик Лариса Петрівна</dc:creator>
  <cp:lastModifiedBy>Alla Danylchuk</cp:lastModifiedBy>
  <cp:lastPrinted>2021-07-26T14:14:26Z</cp:lastPrinted>
  <dcterms:created xsi:type="dcterms:W3CDTF">2021-07-26T11:52:49Z</dcterms:created>
  <dcterms:modified xsi:type="dcterms:W3CDTF">2021-11-25T08:39:56Z</dcterms:modified>
</cp:coreProperties>
</file>