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19425" windowHeight="10305"/>
  </bookViews>
  <sheets>
    <sheet name="SPP2025 state budget"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 l="1"/>
  <c r="P122" i="1"/>
  <c r="P124" i="1"/>
  <c r="J124" i="1"/>
  <c r="J102" i="1"/>
  <c r="P93" i="1"/>
  <c r="J93" i="1"/>
  <c r="I102" i="1" l="1"/>
  <c r="I27" i="1"/>
  <c r="J27" i="1"/>
  <c r="A119" i="1" l="1"/>
  <c r="A116" i="1"/>
  <c r="A111" i="1"/>
  <c r="A113" i="1" s="1"/>
  <c r="A109" i="1"/>
  <c r="A104" i="1"/>
  <c r="A106" i="1" s="1"/>
  <c r="X102" i="1"/>
  <c r="P102" i="1"/>
  <c r="X93" i="1"/>
  <c r="I93" i="1"/>
  <c r="A83" i="1"/>
  <c r="A84" i="1" s="1"/>
  <c r="A85" i="1" s="1"/>
  <c r="A87" i="1" s="1"/>
  <c r="A88" i="1" s="1"/>
  <c r="A90" i="1" s="1"/>
  <c r="A92" i="1" s="1"/>
  <c r="A94" i="1" s="1"/>
  <c r="A95" i="1" s="1"/>
  <c r="X82" i="1"/>
  <c r="P82" i="1"/>
  <c r="J82" i="1"/>
  <c r="I82" i="1"/>
  <c r="A58" i="1"/>
  <c r="X57" i="1"/>
  <c r="P57" i="1"/>
  <c r="J57" i="1"/>
  <c r="I57" i="1"/>
  <c r="A47" i="1"/>
  <c r="X45" i="1"/>
  <c r="P45" i="1"/>
  <c r="J45" i="1"/>
  <c r="I45" i="1"/>
  <c r="P44" i="1"/>
  <c r="P43" i="1" s="1"/>
  <c r="X43" i="1"/>
  <c r="J43" i="1"/>
  <c r="I43" i="1"/>
  <c r="A39" i="1"/>
  <c r="A40" i="1" s="1"/>
  <c r="A41" i="1" s="1"/>
  <c r="A42" i="1" s="1"/>
  <c r="A29" i="1"/>
  <c r="A30" i="1" s="1"/>
  <c r="A34" i="1" s="1"/>
  <c r="A35" i="1" s="1"/>
  <c r="A36" i="1" s="1"/>
  <c r="A37" i="1" s="1"/>
  <c r="X27" i="1"/>
  <c r="A22" i="1"/>
  <c r="X21" i="1"/>
  <c r="P21" i="1"/>
  <c r="J21" i="1"/>
  <c r="I21" i="1"/>
  <c r="A17" i="1"/>
  <c r="A15" i="1"/>
  <c r="A10" i="1"/>
  <c r="X7" i="1"/>
  <c r="P7" i="1"/>
  <c r="J7" i="1"/>
  <c r="I7" i="1"/>
  <c r="J122" i="1" l="1"/>
  <c r="I122" i="1"/>
  <c r="X122" i="1"/>
</calcChain>
</file>

<file path=xl/sharedStrings.xml><?xml version="1.0" encoding="utf-8"?>
<sst xmlns="http://schemas.openxmlformats.org/spreadsheetml/2006/main" count="1533" uniqueCount="459">
  <si>
    <t>List of priority public investment projects in the State Budget of Ukraine for 2025 with the corresponding distribution of financial resources</t>
  </si>
  <si>
    <t>Project ID/Number</t>
  </si>
  <si>
    <t>Name of the project/sector</t>
  </si>
  <si>
    <t>Score by prioritization</t>
  </si>
  <si>
    <t>Subsector</t>
  </si>
  <si>
    <t>Geography of the project</t>
  </si>
  <si>
    <t>Start of implementation</t>
  </si>
  <si>
    <t>Completion of implementation</t>
  </si>
  <si>
    <t>Total budget of the project*, million hryvnias.</t>
  </si>
  <si>
    <t>Source of funding</t>
  </si>
  <si>
    <t>Details of the document that provides for financing</t>
  </si>
  <si>
    <t>State budget fund</t>
  </si>
  <si>
    <t>Type of financing</t>
  </si>
  <si>
    <t>Amount by types of financing, thousand hryvnias.</t>
  </si>
  <si>
    <t>Lender / development partner</t>
  </si>
  <si>
    <t>Name and details of the agreement (agreement) / reason for allocation of funds</t>
  </si>
  <si>
    <t>Funding mechanism</t>
  </si>
  <si>
    <t>Name of the budget program</t>
  </si>
  <si>
    <t>Amount under budget programs, thousand hryvnias.</t>
  </si>
  <si>
    <t>Water, sanitation and waste management</t>
  </si>
  <si>
    <t>140824-958D81BB</t>
  </si>
  <si>
    <t>Municipal infrastructure development program of Ukraine</t>
  </si>
  <si>
    <t>Other in the field of water supply, sanitation and waste management</t>
  </si>
  <si>
    <t>Lutsk city, Lutsk territorial community, Lutsk district, Volyn region, Dnipro city, Dnipro territorial community, Dnipro district, Dnipropetrovsk region, Kamianske city, Kamianske territorial community, Kamianske district, Dnipropetrovsk region, city Zaporizhia, Zaporizhia Territorial Community, Zaporizhia District, Zaporizhia Region, Lviv City, Lviv Territorial Community, Lviv District, Lviv Region, Mykolaiv City, Mykolaiv Territorial Community, Mykolaiv District, Mykolaiv Region, Sumy City, Sumy territorial community, Sumy district, Sumy region, Ternopil city, Ternopil territorial community, Ternopil district, Ternopil region, Lozova city, Loziv territorial community, Loziv district, Kharkiv region</t>
  </si>
  <si>
    <t>Credits (loans) and grants of MFIs</t>
  </si>
  <si>
    <t xml:space="preserve">Law of Ukraine "On the State Budget of Ukraine for 2025"  </t>
  </si>
  <si>
    <t>Ministry of Development of Communities and Territories of Ukraine</t>
  </si>
  <si>
    <t>Special fund</t>
  </si>
  <si>
    <t>Credit</t>
  </si>
  <si>
    <t>European Investment Bank</t>
  </si>
  <si>
    <t>Financial agreement (Project "Municipal Infrastructure Development Program of Ukraine") between Ukraine and the European Investment Bank dated July 23, 2015 No. 81.425</t>
  </si>
  <si>
    <t>Budget program</t>
  </si>
  <si>
    <t>-</t>
  </si>
  <si>
    <t>0620 "Utilities"</t>
  </si>
  <si>
    <t>Municipal infrastructure development program</t>
  </si>
  <si>
    <t xml:space="preserve">Implementation and coordination of measures of the urban infrastructure development project and the municipal infrastructure development program of Ukraine
</t>
  </si>
  <si>
    <t>150824-01113DFA</t>
  </si>
  <si>
    <t>The second urban infrastructure development project</t>
  </si>
  <si>
    <t>Water supply</t>
  </si>
  <si>
    <t>The territory of the whole of Ukraine</t>
  </si>
  <si>
    <t>International Bank for Reconstruction and Development</t>
  </si>
  <si>
    <t>Loan Agreement Second Urban Infrastructure Development Project (Urban Infrastructure Development Project-2) between Ukraine and the International Bank for Reconstruction and Development No. 8391 dated 05/26/2014; Agreement on the loan of the Clean Technologies Fund Second Urban Infrastructure Development Project (Urban Infrastructure Development Project-2) between Ukraine and the International Bank for Reconstruction and Development acting as executor on behalf of the Clean Technologies Fund No. TF017112</t>
  </si>
  <si>
    <t xml:space="preserve">Development of urban infrastructure, development of the water supply and drainage system in the city of Mykolaiv, reconstruction and development of the municipal water management system in the city of Chernivtsi
</t>
  </si>
  <si>
    <t>0180 "Interbudget transfers"</t>
  </si>
  <si>
    <t>Subsidy from the state budget to local budgets for the restoration of critical infrastructure objects within the framework of the joint project with the International Bank for Reconstruction and Development "Urban Infrastructure Development Project - 2"</t>
  </si>
  <si>
    <t>220824-C0471CEB</t>
  </si>
  <si>
    <t>State budget</t>
  </si>
  <si>
    <t>State Agency for Reconstruction and Development of Infrastructure of Ukraine</t>
  </si>
  <si>
    <t>General fund</t>
  </si>
  <si>
    <t>Direct budget financing</t>
  </si>
  <si>
    <t>protocol No. 5 of the meeting of the Strategic Investment Council dated November 8, 2024</t>
  </si>
  <si>
    <t>0620 "Utilities"</t>
  </si>
  <si>
    <t>Implementation of the public investment project "Construction of main water pipelines in the Mykolaiv region, in connection with the insufficient liquidation of the negative consequences associated with the destruction of the Kakhovka hydroelectric station"</t>
  </si>
  <si>
    <t>140824-EC44F917</t>
  </si>
  <si>
    <t>Chernivtsi municipal water management project, Stage 2</t>
  </si>
  <si>
    <t>Chernivtsi city, Chernivtsi territorial community, Chernivtsi district, Chernivtsi region</t>
  </si>
  <si>
    <t>Credit institution for reconstruction (KfW)</t>
  </si>
  <si>
    <t>Credit and Grant Agreement dated 29.12.2021 between the Cabinet of Ministers of Ukraine ("Borrower") and the utility company "Chernivtsivodokanal" ("Organization-executing the project") and KfW, Frankfurt am Main ("KfW") in the amount of 23,550,000, 00 Euro - Municipal climate protection program II (project "Municipal water management project of Chernivtsi, Stage 2") - BMZ No. 2013.6589.9 and 2017.7020.5</t>
  </si>
  <si>
    <t>140824-721263C4</t>
  </si>
  <si>
    <t>Reconstruction of wastewater treatment facilities and construction of a technological line for the treatment and disposal of sludge at the Bortnytsky aeration station</t>
  </si>
  <si>
    <t>Sanitation and drainage</t>
  </si>
  <si>
    <t>the city of Kyiv</t>
  </si>
  <si>
    <t>Funds of governments of other countries</t>
  </si>
  <si>
    <t>Japan Agency for International Cooperation</t>
  </si>
  <si>
    <t>Credit agreement for the Bortnytsky Wastewater Treatment Plant Modernization Project between the Japan International Cooperation Agency and the Cabinet of Ministers of Ukraine #UKR-P2 dated 15.06.2015</t>
  </si>
  <si>
    <t>Development of urban water supply</t>
  </si>
  <si>
    <t>140824-5D06B5CA</t>
  </si>
  <si>
    <t>Chernivtsi municipal water management project, Stage 1</t>
  </si>
  <si>
    <t>Credit and Project Agreement dated February 6, 2015 between KfW, Frankfurt am Main ("KfW"), the Cabinet of Ministers of Ukraine ("Borrower") and the utility company "Chernivtsivodokanal" ("Organization-executing the project") in the amount of 17,000,000, 00 Euro - Municipal climate protection program II (project "Municipal water management project of Chernivtsi, Stage 1")</t>
  </si>
  <si>
    <t>150824-409AD019</t>
  </si>
  <si>
    <t>The project of strengthening local self-government in Ukraine</t>
  </si>
  <si>
    <t>Grant</t>
  </si>
  <si>
    <t>42021100 "KfW grant for the project "Strengthening local self-government in Ukraine"</t>
  </si>
  <si>
    <t>Strengthening of local self-government in Ukraine</t>
  </si>
  <si>
    <t>140824-81AB5DD2</t>
  </si>
  <si>
    <t>Project to improve water supply in the city of Kyiv</t>
  </si>
  <si>
    <t>Government of the French Republic</t>
  </si>
  <si>
    <t>Framework agreement between the Government of Ukraine and the Government of the French Republic on official support of the project to improve water supply in the city of Kyiv, dated 05/13/2021</t>
  </si>
  <si>
    <t>150824-9878E7FF</t>
  </si>
  <si>
    <t>Development of the water supply and drainage system in the city of Mykolaiv</t>
  </si>
  <si>
    <t>Financial agreement (project "Development of the water supply and drainage system in the city of Mykolaiv") between Ukraine and the European Investment Bank dated 02.02.2010 No. 25.474</t>
  </si>
  <si>
    <t>42020800 "EIB grant for the project "Development of the water supply and drainage system in the city of Mykolaiv"</t>
  </si>
  <si>
    <t>Development of the water supply and drainage system in Mykolaiv</t>
  </si>
  <si>
    <t>State administration</t>
  </si>
  <si>
    <t>160824-EBD0A280</t>
  </si>
  <si>
    <t>Other state administration</t>
  </si>
  <si>
    <t>Rava-Ruska Territorial Community, Lviv District, Lviv Region, Sheghini Village, Shegyni Territorial Community, Yavoriv District, Lviv Region, Krakovets Township, Yavoriv Regional Community, Yavoriv District, Lviv Region</t>
  </si>
  <si>
    <t>Ministry of Finance of Ukraine</t>
  </si>
  <si>
    <t>Government of the Republic of Poland</t>
  </si>
  <si>
    <t>Agreement between the Government of Ukraine and the Government of the Republic of Poland on the provision of a loan on the terms of related aid dated 09.09.2015</t>
  </si>
  <si>
    <t>0112 "Financial and fiscal activity"</t>
  </si>
  <si>
    <t>Implementation of the project on the development of border road infrastructure and arrangement of checkpoints</t>
  </si>
  <si>
    <t>190824-BC232A8D</t>
  </si>
  <si>
    <t>Reconstruction of the premises of the non-residential building of the Ministry of Health and Welfare (letter 1D) of the state institution "Kyiv investigative detention center" in the Shevchenkiv district of the city of Kyiv, str. Degtyarivska, 13</t>
  </si>
  <si>
    <t>Law and justice</t>
  </si>
  <si>
    <t>Ministry of Justice of Ukraine</t>
  </si>
  <si>
    <t>0340 "Criminal enforcement system and correctional measures"</t>
  </si>
  <si>
    <t>Implementation of public investment projects for the reconstruction and construction of penal institutions and pretrial detention centers</t>
  </si>
  <si>
    <t>160824-B0338F4A</t>
  </si>
  <si>
    <t>"Reconstruction of a complex of houses, buildings and structures for the creation of a detention center in the village of Martusivka, Boryspil district, Kyiv region"</t>
  </si>
  <si>
    <t>160824-57EF6C26</t>
  </si>
  <si>
    <t>State investment project "Development of border road infrastructure on approaches to checkpoints on the Ukrainian-Polish border"</t>
  </si>
  <si>
    <t>Ustylug city, Ustyluza territorial community, Volodymyr district, Volyn region, Rava-Ruska city, Rava-Ruska territorial community, Lviv district, Lviv region, Nyzhankovychy settlement, Dobromyl territorial community, Sambir district, Lviv region, Stary Sambir city, Staro Sambir territorial community , Sambir district, Lviv region</t>
  </si>
  <si>
    <t>0456 "Road management"</t>
  </si>
  <si>
    <t>Development of border road infrastructure on the Ukrainian-Polish border</t>
  </si>
  <si>
    <t>150824-0183C656</t>
  </si>
  <si>
    <t>Electronic means of control and supervision</t>
  </si>
  <si>
    <t>Implementation of the public investment project "Electronic means of control and supervision"</t>
  </si>
  <si>
    <t>Energy and mining</t>
  </si>
  <si>
    <t>220824-94933FF3</t>
  </si>
  <si>
    <t>Ukraine - Increasing the stability of the energy system for the European integration of the energy grid (Installation of hybrid systems for the production of electricity in PrJSC "Ukrhydroenergo"</t>
  </si>
  <si>
    <t>Renewable hydropower</t>
  </si>
  <si>
    <t>Kamianske city, Kamianske territorial community, Kamianske district, Dnipropetrovsk region, Zaporizhzhia city, Zaporizhia territorial community, Zaporizhia district, Zaporizhia region, Vyshgorod territorial community, Vyshgorod district, Kyiv region, Svitlovodsk city, Svitlovodsk territorial community, Oleksandriyskyi district, Kirovohrad region, city of Kaniv, Kanivska territorial community, Cherkasy district, Cherkasy region, city of Novodnistrovsk, Novodniester territorial community, Dnistrovskyi district, Chernivtsi region, Sokyrian territorial community, Dnistrovskyi district, Chernivtsi region</t>
  </si>
  <si>
    <t>State guarantees based on international agreements (approximately)</t>
  </si>
  <si>
    <t>Ministry of Energy of Ukraine</t>
  </si>
  <si>
    <t>Loan under state guarantee</t>
  </si>
  <si>
    <t xml:space="preserve">Guarantee contract (Project "Ukraine - "Increasing the stability of the energy system for the European integration of the energy grid (Installation of hybrid systems for the production of electricity in PrJSC "Ukrhydroenergo")) (Loan No. 9284-UA) between Ukraine and the International Bank for Reconstruction and Development dated September 13, 2021; Guarantee contract (Clean Technologies Fund) (Project "Ukraine - "Increasing the stability of the energy system for the European integration of the energy grid (Installation of hybrid systems for the production of electricity in PrJSC "Ukrhydroenergo")) (FCHT loan No. TF0В5994) between Ukraine and the International Bank for Reconstruction and Development (current as an executor on behalf of the Clean Technologies Fund) from 09/13/2021
</t>
  </si>
  <si>
    <t>Clause 2 of Article 6 of the Law of Ukraine "On the State Budget of Ukraine for 2025"</t>
  </si>
  <si>
    <t>190824-5A488045</t>
  </si>
  <si>
    <t>Restoration of means for passing the winter period and supply of energy resources</t>
  </si>
  <si>
    <t>Non-renewable energy</t>
  </si>
  <si>
    <t>Kharkiv city, Kharkiv territorial community, Kharkiv district, Kharkiv region</t>
  </si>
  <si>
    <t>Agreement on the granting of a grant to the Multi-Donor Trust Fund for the Support, Restoration, Reconstruction and Reform of Ukraine (Project "Restoration of Energy Supply in the Winter Period and Supply of Energy Resources") between Ukraine and the International Bank for Reconstruction and Development and the International Development Association (which act as administrators of the Multi-Donor Trust Fund support, restoration, reconstruction and reform of Ukraine) dated 04/12/2023 No. ТF0С0424 (with changes)</t>
  </si>
  <si>
    <t>42021200 "IBRD grants for restoration and development of energy infrastructure"</t>
  </si>
  <si>
    <t>Implementation of Part 2 of the investment project "Restoration of energy supply in the winter period and supply of energy resources"</t>
  </si>
  <si>
    <t>190824-ED9A827B</t>
  </si>
  <si>
    <t>The second electricity transmission project</t>
  </si>
  <si>
    <t>Energy transmission and distribution</t>
  </si>
  <si>
    <t>Loan Agreement (Second Electricity Transmission Project) between Ukraine and the International Bank for Reconstruction and Development dated February 10, 2015 No. 8462-UA; Agreement on the loan of the Clean Technologies Fund (Second Power Transmission Project) between Ukraine and the International Bank for Reconstruction and Development (acting as executor on behalf of the Clean Technologies Fund) dated February 10, 2015 No. TF017661</t>
  </si>
  <si>
    <t>0433 "Electric power industry"</t>
  </si>
  <si>
    <t>Increasing the reliability of electricity supply in Ukraine</t>
  </si>
  <si>
    <t>Implementation of the Energy Sector Reform and Development Program</t>
  </si>
  <si>
    <t>210824-70212BC5</t>
  </si>
  <si>
    <t>Emergency restoration of hydroelectric power stations</t>
  </si>
  <si>
    <t>Kamyansk city, Kamyansk territorial community, Kamyansky district, Dnipropetrovsk region, Zaporizhzhia city, Zaporizhia territorial community, Zaporizhia district, Zaporizhia region</t>
  </si>
  <si>
    <t>European Bank for Reconstruction and Development</t>
  </si>
  <si>
    <t xml:space="preserve">Guarantee contract (Project "Emergency restoration of hydroelectric power plants") between Ukraine and the European Bank for Reconstruction and Development and the Government of the Italian Republic dated February 17, 2024. Credit agreement (Project "Emergency restoration of hydroelectric power plants") between the private joint-stock company "Ukrhydroenergo" and the European Bank for Reconstruction and Development dated February 17, 2024. No. 54753
</t>
  </si>
  <si>
    <t>220824-30AC9F9F</t>
  </si>
  <si>
    <t>Reconstruction of compressor stations at the gas preparation facilities of PJSC "Ukrnafta"</t>
  </si>
  <si>
    <t>Oil and gas</t>
  </si>
  <si>
    <t>Dolyna city, Dolyna territorial community, Kalusky district, Ivano-Frankivsk region, Mala Pavlivka village, Komyshan territorial community, Okhtyrskyi district, Sumy region, Varva township, Varvyn territorial community, Prylutskyi district, Chernihiv region</t>
  </si>
  <si>
    <t>Republic of Korea</t>
  </si>
  <si>
    <t>There are no international agreements</t>
  </si>
  <si>
    <t>220824-EDF7AA67</t>
  </si>
  <si>
    <t>Restoration of equipment to increase operational stability and reliability of hydroelectric power plants</t>
  </si>
  <si>
    <t>city ​​of Zaporizhzhia, Zaporizhia territorial community, Zaporizhia district, Zaporizhia region, Svitlovodsk city, Svitlovodsk territorial community, Oleksandriysky district, Kirovohrad region, Kaniv city, Kaniv territorial community, Cherkasy district, Cherkasy region</t>
  </si>
  <si>
    <t>The project proposal was not submitted to the Ministry of Finance</t>
  </si>
  <si>
    <t>220824-631F50E3</t>
  </si>
  <si>
    <t>Strengthening of the own oil service function by updating the fleet of specialized equipment of PJSC "Ukrnafta"</t>
  </si>
  <si>
    <t>190924-DC28CEE7</t>
  </si>
  <si>
    <t>Project "Construction of 750 kV overhead line Zaporizhzhya - Kakhovska"</t>
  </si>
  <si>
    <t>Financial agreement (Project "Construction of an overhead line 750 kV Zaporizhzhya NPP - Kakhovskaya") between Ukraine and the European Investment Bank dated September 16, 2011 No. 31.143</t>
  </si>
  <si>
    <t>Construction of the 750 kV overhead line Zaporizhzhya - Kakhovska</t>
  </si>
  <si>
    <t>220824-556439E6</t>
  </si>
  <si>
    <t>Support of the energy sector of Ukraine</t>
  </si>
  <si>
    <t>190824-DD344E45</t>
  </si>
  <si>
    <t>The project to increase the efficiency of electricity transmission (modernization of substations)</t>
  </si>
  <si>
    <t>Dnipro Territorial Community, Dnipro District, Dnipropetrovsk Region, Dnipro City, Dnipro Territorial Community, Dnipro District, Dnipropetrovsk Region</t>
  </si>
  <si>
    <t>Increasing the efficiency of electricity transmission (modernization of substations)</t>
  </si>
  <si>
    <t>190824-877A58B7</t>
  </si>
  <si>
    <t>Northern region expansion project</t>
  </si>
  <si>
    <t>210824-10A9262E</t>
  </si>
  <si>
    <t>Construction of a modern thermal power plant (production of electricity and thermal energy) in the territory of the Dnipropetrovsk region using gas-turbine technology for the production of electricity for sale on the market and supply of heat to the municipality.</t>
  </si>
  <si>
    <t>190824-5745F784</t>
  </si>
  <si>
    <t>"Restoration of energy supply in the winter period and supply of energy resources"</t>
  </si>
  <si>
    <t>Agreement on the granting of a grant to the Multi-Donor Trust Fund for the Support, Restoration, Reconstruction and Reform of Ukraine (Project "Restoration of Energy Supply in the Winter Period and Supply of Energy Resources") between Ukraine and the International Bank for Reconstruction and Development and the International Development Association (which act as administrators of the Multi-Donor Trust Fund support, restoration, reconstruction and reform of Ukraine) dated 04.12.2023 No. ТF0С0424; Agreement on the provision of a grant to the Single Donor Trust Fund for co-financing the Second Power Transmission Project in Ukraine (Additional Financing for the Second Power Transmission Project) between Ukraine and the International Bank for Reconstruction and Development and the International Development Association (which act as administrators of the Single Donor Trust Fund with co-financing of the Second Electricity Transmission Project in Ukraine) dated 07.18.2023 No. ТF0С819</t>
  </si>
  <si>
    <t>Restoration and development of energy infrastructure</t>
  </si>
  <si>
    <t>Culture</t>
  </si>
  <si>
    <t>190824-B0C1AF61</t>
  </si>
  <si>
    <t>"New construction of a dual-purpose building (with protective properties of an anti-radiation shelter) with a capacity of 200 people." Reuse project</t>
  </si>
  <si>
    <t>other</t>
  </si>
  <si>
    <t>city ​​of Zaporizhia, Zaporizhia territorial community, Zaporizhia district, Zaporizhia region</t>
  </si>
  <si>
    <t>Ministry of Culture and Information Policy of Ukraine</t>
  </si>
  <si>
    <t>0829 "Other activities and institutions in the field of culture and art, creative unions"</t>
  </si>
  <si>
    <t>Implementation of the public investment project "New construction of a dual-purpose building (with protective properties of an anti-radiation shelter) with a capacity of 200 people", reuse project</t>
  </si>
  <si>
    <t>Education</t>
  </si>
  <si>
    <t>150824-7961121D</t>
  </si>
  <si>
    <t>Creation of Centers of Professional Excellence</t>
  </si>
  <si>
    <t>Specialized professional education</t>
  </si>
  <si>
    <t>Kolkiv Territorial Community, Lutsk District, Volyn Region, Dnipro Territorial Community, Dnipro District, Dnipropetrovsk Region, Uzhhorod Territorial Community, Uzhhorod District, Transcarpathian Region, Kaluska Territorial Community, Kalusky District, Ivano-Frankivsk Region, Ovidiopol Territorial Community, Odesa District, Odesa region, Chortkivska territorial community, Chortkivskyi district, Ternopil region, Kyiv city</t>
  </si>
  <si>
    <t>Ministry of Education and Science of Ukraine</t>
  </si>
  <si>
    <t>Financial agreement (Project "Vocational Technical Education Support Program in Ukraine") between Ukraine and the European Investment Bank dated 12/15/2021 No. 89162</t>
  </si>
  <si>
    <t>0930 "Vocational (vocational and technical) education"</t>
  </si>
  <si>
    <t>Creation of Centers of Professional Excellence</t>
  </si>
  <si>
    <t>140824-CBFC3A7A</t>
  </si>
  <si>
    <t>Professional pre-university and higher education</t>
  </si>
  <si>
    <t>Vinnytsia city, Vinnytsia territorial community, Vinnytsia district, Vinnytsia region, Lutsk city, Lutsk territorial community, Lutsk district, Volyn region, Uzhgorod city, Uzhgorod territorial community, Uzhgorod district, Zakarpattia region, Ivano-Frankivsk city, Ivano-Frankivsk territorial community, Ivano-Frankivsk district, Ivano-Frankivsk region, Lviv city, Lvivska territorial community, Lviv district, Lviv region, Odessa city, Odesa territorial community, Odessa district, Odessa region, Poltava city, Poltava territorial community, Poltava district, Poltava region, Rivne city, Rivne territorial community, Rivne district, Rivne region, Sumy city , Sumy territorial community, Sumy district, Sumy region, Kharkiv city, Kharkiv territorial community, Kharkiv district, Kharkiv region, Chernihiv city, Chernihiv territorial community, Chernihiv district, Chernihiv region</t>
  </si>
  <si>
    <t>Financial agreement (Project "Higher Education of Ukraine") between Ukraine and the European Investment Bank dated 19.12.2016 No. 84.172 Grant Agreement between Ukraine and the European Investment Bank dated 17.12.2018 No. 84.172</t>
  </si>
  <si>
    <t>0990 "Other institutions and activities in the field of education"</t>
  </si>
  <si>
    <t>Higher education, energy efficiency and sustainable development</t>
  </si>
  <si>
    <t>Northern Environmental Finance Corporation (NEFCO)</t>
  </si>
  <si>
    <t>42020200 "Grant of the E5P Foundation for the project "Higher Education of Ukraine"</t>
  </si>
  <si>
    <t>150824-E2CE4CF2</t>
  </si>
  <si>
    <t>Modernization of workshops and laboratories of institutions of professional and vocational higher education, ensuring energy efficiency, safety and inclusiveness of the educational space</t>
  </si>
  <si>
    <t>Subsidy from the state budget to local budgets for the implementation of a public investment project for the modernization of workshops and laboratories of institutions of professional and vocational higher education, ensuring energy efficiency, safety and inclusiveness of educational space</t>
  </si>
  <si>
    <t>160824-AF5073F7</t>
  </si>
  <si>
    <t>Arrangement of safe conditions in institutions providing general secondary education (arrangement of shelters)</t>
  </si>
  <si>
    <t>General secondary education</t>
  </si>
  <si>
    <t>Subsidy from the state budget to local budgets for the implementation of a public investment project for the arrangement of safe conditions in institutions providing general secondary education (arrangement of shelters), in particular military (naval, military and sports) lyceums, lyceums with enhanced military physical training</t>
  </si>
  <si>
    <t>150824-24B478BE</t>
  </si>
  <si>
    <t>Improving higher education in Ukraine for the sake of results</t>
  </si>
  <si>
    <t>Agreement on a loan (Improving higher education in Ukraine for the sake of results) between Ukraine and the International Bank for Reconstruction and Development dated September 13, 2021 No. 9238-UA</t>
  </si>
  <si>
    <t>190824-D955DD94</t>
  </si>
  <si>
    <t>2211820</t>
  </si>
  <si>
    <t>Subsidy from the state budget to local budgets for the implementation of a public investment project for the purchase of equipment, creation and modernization (reconstruction and overhaul) of canteens (food blocks) of educational institutions, in particular military (naval, military and sports) lyceums, lyceums with enhanced military physical training</t>
  </si>
  <si>
    <t>160824-B0FB6F39</t>
  </si>
  <si>
    <t>Provision of high-quality, modern and affordable general secondary education "New Ukrainian School"</t>
  </si>
  <si>
    <t>2211850</t>
  </si>
  <si>
    <t>Subsidy from the state budget to local budgets for the implementation of the public investment project to ensure high-quality, modern and affordable general secondary education "New Ukrainian School"</t>
  </si>
  <si>
    <t>180824-03143CCA</t>
  </si>
  <si>
    <t>Unhindered access to quality education - school buses</t>
  </si>
  <si>
    <t>2211830</t>
  </si>
  <si>
    <t>Subsidy from the state budget to local budgets for the implementation of a public investment project for unhindered access to quality education - school buses</t>
  </si>
  <si>
    <t>160824-FF043A51</t>
  </si>
  <si>
    <t>Arrangement of safe conditions in institutions providing general secondary education (fire protection)</t>
  </si>
  <si>
    <t>2211840</t>
  </si>
  <si>
    <t>Subsidy from the state budget to local budgets for the implementation of a public investment project for the provision of safe conditions in institutions providing general secondary education (fire protection), in particular military (naval, military and sports) lyceums, lyceums with enhanced military physical training</t>
  </si>
  <si>
    <t>Health care</t>
  </si>
  <si>
    <t>150824-20D15B82</t>
  </si>
  <si>
    <t>"Strengthening the health care system and preserving life" (HEAL Ukraine)</t>
  </si>
  <si>
    <t>Medical facilities and construction</t>
  </si>
  <si>
    <t>Ministry of Health of Ukraine</t>
  </si>
  <si>
    <t>Agreement on a loan (Strengthening the health care system and saving lives" (Heal Ukraine)) between Ukraine and the International Bank for Reconstruction and Development dated 12.22.2022 No. 9468-UA</t>
  </si>
  <si>
    <t>0763 "Other institutions and activities in the field of health care"</t>
  </si>
  <si>
    <t>Restoration and development of a sustainable national model of the medical industry of Ukraine</t>
  </si>
  <si>
    <t>Development Bank of the Council of Europe</t>
  </si>
  <si>
    <t>Framework agreement on a loan between Ukraine and the USSR for the implementation of the Project "Strengthening the Health Care System and Preservation of Life" (Heal Ukraine) dated June 11, 2024 No. LD2167</t>
  </si>
  <si>
    <t xml:space="preserve">Agreement on the grant of the Global Fund (HEAL Ukraine) between Ukraine and the International Bank for Reconstruction and Development, which acts as the administrator of the Global Fund dated 12.22.2022 #TF0C0038; Agreement on the grant of the Target of the trust fund of many donors to support, restore, rebuild and reform Ukraine (Project "Strengthening the Health Care System and Preservation of Life" (HEAL Ukraine) between Ukraine and the International Bank for Reconstruction and Development and the International Development Association acting as the manager of the multi-donor multi-donor trust fund for the support, restoration, reconstruction and reform of Ukraine dated 06.06.2023 No. TF C0814.
</t>
  </si>
  <si>
    <t>42020100 "IBRD grant for the project "Restoration and development of a sustainable national model of the medical industry of Ukraine"</t>
  </si>
  <si>
    <t>160824-5534BBE4</t>
  </si>
  <si>
    <t>"Construction of the medical and rehabilitation building of the State University "National Institute of Cardiovascular Surgery named after M.M. Amosov National Academy of Sciences of Ukraine"</t>
  </si>
  <si>
    <t>National Academy of Medical Sciences of Ukraine</t>
  </si>
  <si>
    <t>0732 "Specialized hospitals and other specialized institutions"</t>
  </si>
  <si>
    <t>Implementation of public investment projects for the development of the material and technical base of specialized medical care facilities of the National Academy of Medical Sciences of Ukraine</t>
  </si>
  <si>
    <t>150824-186CCB7B</t>
  </si>
  <si>
    <t>Klevan settlement, Klevan territorial community, Rivne district, Rivne region</t>
  </si>
  <si>
    <t>Subsidy from the state budget to local budgets for the implementation of public investment projects in the field of health care</t>
  </si>
  <si>
    <t>150824-F3382094</t>
  </si>
  <si>
    <t>Project "Emergency response to COVID-19 and vaccination in Ukraine" Additional funding of the project "Emergency response to COVID-19 and vaccination in Ukraine"</t>
  </si>
  <si>
    <t>Health</t>
  </si>
  <si>
    <t>Loan Agreement (Project "Emergency Response to COVID-19 and Vaccination in Ukraine") between Ukraine and MBRD dated 17.05.2021 No. 9250-UA and Loan Agreement (Project "Additional Financing of the Project Emergency Response to COVID-19 and Vaccination in Ukraine ») between Ukraine and MBRD dated 13.12.2021 No. 9315-UA</t>
  </si>
  <si>
    <t>Improvement of health care at the service of people</t>
  </si>
  <si>
    <t>180824-F0AF1587</t>
  </si>
  <si>
    <t>Improving the quality of medical education through the development of University hospitals in Ukraine</t>
  </si>
  <si>
    <t>Implementation of public investment projects of the Ministry of Health of Ukraine</t>
  </si>
  <si>
    <t>160824-090F4644</t>
  </si>
  <si>
    <t>Strengthening the capacity of health care institutions to provide inpatient rehabilitation care</t>
  </si>
  <si>
    <t>2301800</t>
  </si>
  <si>
    <t>160824-4D7D4FF6</t>
  </si>
  <si>
    <t>Improving the diagnosis of oncological diseases in Ukraine: modernization and creation of nuclear medicine centers</t>
  </si>
  <si>
    <t>220824-AFCFA8DA</t>
  </si>
  <si>
    <t>Repair (restoration) of the buildings of the infectious disease building #12 and the infectious disease reception department of the building #14 of the regional communal non-commercial enterprise "Chernivtsk Regional Clinical Hospital at 137 Golovnaya Street" in Chernivtsi (with the arrangement of civil protection premises (shelters)</t>
  </si>
  <si>
    <t>2311800</t>
  </si>
  <si>
    <t>150824-81412040</t>
  </si>
  <si>
    <t>Modernization of the material and technical base of health care institutions that provide specialized medical care</t>
  </si>
  <si>
    <t>130824-09CBFCF2</t>
  </si>
  <si>
    <t>"Modernization and equipment of the department of production of radiopharmaceuticals of the All-Ukrainian center of radiosurgery of the Feofania Clinical Hospital of the State Administration of Affairs for the implementation of new diagnostic methods in oncology</t>
  </si>
  <si>
    <t>State administration of affairs</t>
  </si>
  <si>
    <t>0731 "General hospitals"</t>
  </si>
  <si>
    <t>Implementation of the public investment project "Modernization and equipment of the department of production of radiopharmaceuticals of the All-Ukrainian center of radiosurgery of the Feofania Clinical Hospital of the State Administration of Affairs for the introduction of new diagnostic methods in oncology"</t>
  </si>
  <si>
    <t>160824-2E0AA618</t>
  </si>
  <si>
    <t>160824-841F3CAB</t>
  </si>
  <si>
    <t>150824-63D35825</t>
  </si>
  <si>
    <t>Capital repair (emergency and restoration works) of the building of the medical building No. 1 with an annex (letter E) of the State Institution "Scientific and Practical Medical Center of Children's Cardiology and Cardiac Surgery of the Ministry of Health of Ukraine"</t>
  </si>
  <si>
    <t>190824-F2C80193</t>
  </si>
  <si>
    <t>Implementation of plans for the restoration and modernization of health care facilities of a capable network</t>
  </si>
  <si>
    <t>150824-E9C5E716</t>
  </si>
  <si>
    <t>Development of inpatient psychiatric care in Ukraine</t>
  </si>
  <si>
    <t>170824-4EF52E51</t>
  </si>
  <si>
    <t>Reconstruction of the building of the Ukrainian Scientific and Practical Center of Endocrine Surgery, Transplantation of Endocrine Organs and Tissues of the Ministry of Health of Ukraine at Klovsky Uzvoz, 13-A, in the Pechersk district of the city. Kyiv</t>
  </si>
  <si>
    <t>160824-DA6DBAFB</t>
  </si>
  <si>
    <t>Creation of a modern clinical base for the treatment of oncological diseases at the National Cancer Institute</t>
  </si>
  <si>
    <t>160824-F54F885E</t>
  </si>
  <si>
    <t>Arrangement of modular hospitals within the framework of Ukraine-France cooperation</t>
  </si>
  <si>
    <t>Nizhyn territorial community, Nizhyn district, Chernihiv region</t>
  </si>
  <si>
    <t>Construction, modernization and equipment of healthcare facilities</t>
  </si>
  <si>
    <t>160824-8D677BF2</t>
  </si>
  <si>
    <t>Project on modernization of diagnosis and treatment of breast cancer</t>
  </si>
  <si>
    <t>190824-7146AA20</t>
  </si>
  <si>
    <t>Construction of an innovative complex of underground departments of the Kharkiv Regional Clinical Hospital</t>
  </si>
  <si>
    <t>Kharkiv territorial community, Kharkiv district, Kharkiv region</t>
  </si>
  <si>
    <t>150824-6EDD1CB1</t>
  </si>
  <si>
    <t>Support for motherhood and childhood in Ukraine</t>
  </si>
  <si>
    <t>200824-E861270E</t>
  </si>
  <si>
    <t>Restoration and development of health care institutions of the Sumy region</t>
  </si>
  <si>
    <t xml:space="preserve">Konotopsk territorial community, Konotopsky district, Sumy region, Krolevets city, Krolevetsk territorial community, Konotopskyi district, Sumy region, Popivsk territorial community, Konotopskyi district, Sumy region, Velikopysarivskyi territorial community, Okhtyrskyi district, Sumy region, Trostianetsk territorial community, Okhtyrskyi district, Sumy region, city of Romny, Romenska territorial community, Romensky District, Sumy Region, Sadivsk Territorial Community, Sumy District, Sumy Region, Sumy Territorial Community, Sumy District, Sumy Region, Glukhiv City, Glukhiv Territorial Community, Shostkinsky District, Sumy Region, Shostka City, Shostkinsky Territorial Community, Shostkinsky district, Sumy region
</t>
  </si>
  <si>
    <t>Industry, trade and services</t>
  </si>
  <si>
    <t>150824-B7CADA1E</t>
  </si>
  <si>
    <t>Program for the restoration of Ukraine</t>
  </si>
  <si>
    <t>Other industry, trade and services</t>
  </si>
  <si>
    <t>Financial agreement (Ukraine Recovery Program Project) between Ukraine and the European Investment Bank dated 09.12.2020 No. 91.906</t>
  </si>
  <si>
    <t>Subsidy from the state budget to local budgets for the implementation of projects within the framework of the Ukraine Recovery Program</t>
  </si>
  <si>
    <t>130824-3933C13D</t>
  </si>
  <si>
    <t>Emergency credit program for the rehabilitation of Ukraine</t>
  </si>
  <si>
    <t>Financial agreement (Project "Extraordinary credit program for the recovery of Ukraine") between Ukraine and the European Investment Bank dated 12.22.2014 No. 84.160</t>
  </si>
  <si>
    <t>Subsidy from the state budget to local budgets for the implementation of projects within the framework of the Emergency Credit Program for the Reconstruction of Ukraine</t>
  </si>
  <si>
    <t>140824-57150D9C</t>
  </si>
  <si>
    <t>Housing Repair for Human Empowerment (HOPE)</t>
  </si>
  <si>
    <t>Housing construction and repair</t>
  </si>
  <si>
    <t>Grant agreement of the Multi-Donor Trust Fund for Support, Reconstruction, Reconstruction and Reform of Ukraine (Project "Housing Repair for the Restoration of People's Rights and Opportunities (NORE)") between Ukraine and the International Bank for Reconstruction and Development and the International Development Association (acting as the administrator of the Multi-Donor Trust Fund for Support , restoration, reconstruction and reform of Ukraine) dated September 5, 2023 No. TF0C2310</t>
  </si>
  <si>
    <t>42020900 "IBRD grant for the project "Renovation of housing for the restoration of people's rights and opportunities (HOPE)"</t>
  </si>
  <si>
    <t>Subsidy from the state budget to local budgets for the implementation of the project "Renovation of housing for the restoration of people's rights and opportunities (NORE)"</t>
  </si>
  <si>
    <t>0640 "Other activities in the field of housing and communal services"</t>
  </si>
  <si>
    <t>Implementation of the project "Housing renovation for the restoration of people's rights and opportunities (HOPE)"</t>
  </si>
  <si>
    <t>170824-A83174CD</t>
  </si>
  <si>
    <t>Recovery program of Ukraine ІІІ</t>
  </si>
  <si>
    <t>Financial Agreement (Ukraine Recovery Program III Project) between Ukraine and the European Investment Bank dated June 16, 2024 No. 97043</t>
  </si>
  <si>
    <t>Subsidy from the state budget to local budgets for the implementation of projects within the framework of the Recovery Program of Ukraine III</t>
  </si>
  <si>
    <t>160824-F4048A56</t>
  </si>
  <si>
    <t>Energy efficiency of public buildings in Ukraine (EIB)</t>
  </si>
  <si>
    <t>Financial agreement (Project "Energy efficiency of public buildings in Ukraine") between Ukraine and the European Investment Bank dated 06.10.2020 FI No. 90.793</t>
  </si>
  <si>
    <t>Energy efficiency of public buildings in Ukraine</t>
  </si>
  <si>
    <t>Project "Energy efficiency of public buildings in Ukraine" E5R grant agreement between Ukraine and the European Investment Bank dated 08.11.2021 No. 93.827/Project "Energy efficiency of public buildings in Ukraine" Agreement on the provision of an investment grant between Ukraine and the European Investment Bank dated 08.11.2021 No. 93.828</t>
  </si>
  <si>
    <t>42021000 "E5P and NIP grant for the project "Energy efficiency of public buildings in Ukraine"</t>
  </si>
  <si>
    <t>Energy efficiency of public buildings</t>
  </si>
  <si>
    <t>210824-736C886F</t>
  </si>
  <si>
    <t>"Emergency project of providing inclusive support for the recovery of agriculture in Ukraine" (ARISE)</t>
  </si>
  <si>
    <t>Agricultural markets, commercialization and agribusiness</t>
  </si>
  <si>
    <t>Ministry of Agrarian Policy and Food of Ukraine</t>
  </si>
  <si>
    <t>Multi-Donor Trust Fund for Relief, Reconstruction, Reconstruction and Reform of Ukraine Grant Agreement (Emergency Project for Provision of Inclusive Support for the Reconstruction of the Agricultural Economy of Ukraine (ARISE)) between Ukraine and the International Bank for Reconstruction and Development (Acting as the administrator of the Multi-Donor Trust Fund for Relief, Reconstruction, Reconstruction and reforming Ukraine) No. TF0C2986 dated November 7, 2023</t>
  </si>
  <si>
    <t>42021400 "IBRD Grant for the Emergency Project of Provision of Inclusive Support for the Restoration of the Agricultural Economy of Ukraine (ARISE)"</t>
  </si>
  <si>
    <t>0421 "Agriculture"</t>
  </si>
  <si>
    <t>Creation and functioning of the Management Group of the Project "Emergency project of providing inclusive support for the recovery of agriculture of Ukraine (ARISE)" under the Ministry of Agrarian Policy</t>
  </si>
  <si>
    <t>Support of farms and other producers of agricultural products</t>
  </si>
  <si>
    <t>160824-9D7EB4C3</t>
  </si>
  <si>
    <t>Energy efficiency in communities (KFW)</t>
  </si>
  <si>
    <t>Zhytomyr city, Zhytomyr territorial community, Zhytomyr district, Zhytomyr region, Zaporizhzhia city, Zaporizhia territorial community, Zaporizhia district, Zaporizhia region</t>
  </si>
  <si>
    <t>Loan and grant agreement dated 30.11.2021 between the Cabinet of Ministers of Ukraine ("Borrower") and the Zhytomyr City Council and the Zaporizhia City Council (collectively, the "Executing Organizations of the Project") and KfW, Frankfurt am Main (KfW") regarding the provision EUR 26,500,000.00 - Energy efficiency in communities - BMZ-No. 2017 65,031 and 2017 70,007</t>
  </si>
  <si>
    <t>Social protection</t>
  </si>
  <si>
    <t>160824-B5F476E6</t>
  </si>
  <si>
    <t>Housing for internally displaced persons</t>
  </si>
  <si>
    <t>Ministry of Reintegration of the Temporarily Occupied Territories of Ukraine</t>
  </si>
  <si>
    <t>Grant and Project Agreement dated December 28, 2020 between the Credit Institution for Reconstruction (KfW) and the Cabinet of Ministers of Ukraine represented by the Ministry for the Reintegration of the Temporarily Occupied Territories of Ukraine and the "State Fund for the Promotion of Youth Housing Construction and Additional Grant and Project Agreement No. 1 to it</t>
  </si>
  <si>
    <t>42020300 "KfW grant for the project "Residential premises for internally displaced persons"</t>
  </si>
  <si>
    <t>1060 "Help in solving the housing issue"</t>
  </si>
  <si>
    <t>Provision of preferential mortgage loans to internally displaced persons</t>
  </si>
  <si>
    <t>160824-E330EEDC</t>
  </si>
  <si>
    <t>Modernization of the system of social support of the population of Ukraine</t>
  </si>
  <si>
    <t>Ministry of Social Policy of Ukraine</t>
  </si>
  <si>
    <t>Loan agreement (project "Modernization of the system of social support of the population of Ukraine") between Ukraine and the International Bank for Reconstruction and Development dated July 9, 2014 No. 8404-UA</t>
  </si>
  <si>
    <t>1090 "Other activity in the field of social protection"</t>
  </si>
  <si>
    <t>220824-0CC539D8</t>
  </si>
  <si>
    <t>Provision of housing for certain categories of persons who defended the independence, sovereignty and territorial integrity of Ukraine, as well as their family members</t>
  </si>
  <si>
    <t>Ministry of Veterans Affairs of Ukraine</t>
  </si>
  <si>
    <t>Subsidy from the state budget to local budgets for the implementation of a public investment project for the payment of monetary compensation for the families of persons specified in clauses 2–5 of the first part of Article 10-1 of the Law of Ukraine "On the Status of War Veterans, Their Guarantees" of social protection", for persons with disabilities of the I-II groups, which occurred as a result of injury, contusion, mutilation or disease, received during direct participation in an anti-terrorist operation, ensuring its conduct, implementation of measures to ensure national security and defense, repulsion and deterrence of the armed aggression of the Russian Federation in the Donetsk and Luhansk regions, ensuring their implementation, in the measures necessary to ensure the defense of Ukraine, the protection of the safety of the population and the interests of the state in connection with the military aggression of the Russian Federation Federation against Ukraine, defined by clauses 11–14 of the second part of Article 7 of the Law of Ukraine "On the status of war veterans, guarantees of their social protection", and which require improvement of housing conditions</t>
  </si>
  <si>
    <t>140824-21A65A7F</t>
  </si>
  <si>
    <t>HOME: Compensation for destroyed housing</t>
  </si>
  <si>
    <t>Framework credit agreement between Ukraine and the USSR (Project "HOME: Compensation for destroyed housing") dated 11.06.2024 No. LD 2185</t>
  </si>
  <si>
    <t>Compensation for destroyed housing (HOME)</t>
  </si>
  <si>
    <t>170824-E0C13599</t>
  </si>
  <si>
    <t>Provision of housing for foster families with many children (family-type children's homes)</t>
  </si>
  <si>
    <t>Subsidy from the state budget to local budgets for the implementation of a public investment project to provide housing for family-type children's homes, orphans and children deprived of parental care</t>
  </si>
  <si>
    <t>160824-B728DEC5</t>
  </si>
  <si>
    <t>Completion of the construction of the rehabilitation complex on the street. Sportivniy, 4 in Veliky Lyubyn township, Horodotsky district, Lviv region. ("Galicia")</t>
  </si>
  <si>
    <t>Veliky Ljubinsk Territorial Community, Lviv District, Lviv Oblast, Veliky Lyubin Township, Veliko Ljubinsk Territorial Community, Lviv District, Lviv Region</t>
  </si>
  <si>
    <t>Implementation of the public investment project for the completion of the construction of the rehabilitation complex on the street. Sportivniy, 4 in Veliky Lyubyn township, Horodotsky district, Lviv region. ("Galicia")</t>
  </si>
  <si>
    <t>190824-0B0DBEA3</t>
  </si>
  <si>
    <t>Creation and functioning of the National Military Memorial Cemetery</t>
  </si>
  <si>
    <t>State administration in the field of social protection</t>
  </si>
  <si>
    <t>1030 "Social protection of war and labor veterans"</t>
  </si>
  <si>
    <t>Implementation of a public investment project for the creation and operation of the National Military Memorial Cemetery</t>
  </si>
  <si>
    <t>210824-E091448B</t>
  </si>
  <si>
    <t>Creation of veteran spaces</t>
  </si>
  <si>
    <t>Subsidy from the state budget to local budgets for the implementation of a public investment project on the development of veteran spaces</t>
  </si>
  <si>
    <t>Transport services</t>
  </si>
  <si>
    <t>140824-EE8644FE</t>
  </si>
  <si>
    <t>Purchase of 20 Korean-made high-speed electric trains</t>
  </si>
  <si>
    <t>Railway</t>
  </si>
  <si>
    <t>140824-9EA564FF</t>
  </si>
  <si>
    <t>Completion of construction of the subway in Dnipropetrovsk</t>
  </si>
  <si>
    <t>City transport</t>
  </si>
  <si>
    <t>city ​​of Dnipro, Dnipro territorial community, Dnipro district, Dnipropetrovsk region</t>
  </si>
  <si>
    <t>Credit agreement (Project "Completion of construction of the metro in Dnipropetrovsk") between Ukraine and the European Bank for Reconstruction and Development dated July 27, 2012. No. 41614</t>
  </si>
  <si>
    <t>A subsidy from the state budget of the budget of the Dnipro urban territorial community for the completion of the construction of the subway in Dnipro</t>
  </si>
  <si>
    <t>Financial agreement (project "Completion of construction of the metro in Dnipropetrovsk") between Ukraine and the European Investment Bank dated 10.25.2013 No. 81.423</t>
  </si>
  <si>
    <t>140824-E3CFCB37</t>
  </si>
  <si>
    <t>Modernization of the Ukrainian railway</t>
  </si>
  <si>
    <t>Kovel Territorial Community, Kovel District, Volyn Region, Chop Territorial Community, Uzhgorod District, Zakarpattia Region, Mostysk Territorial Community, Yavoriv District, Lviv Region, Hlybotsk Territorial Community, Chernivtsi District, Chernivtsi region</t>
  </si>
  <si>
    <t>Financial agreement (project "Modernization of Ukrainian Railways (modernization of infrastructure of Ukrzaliznytsia) PJSC" between Ukraine and the European Investment Bank 19.12.2016 FI No. 81.843</t>
  </si>
  <si>
    <t>0490 "Other economic activity"</t>
  </si>
  <si>
    <t>140824-F5EC120C</t>
  </si>
  <si>
    <t>Purchase of passenger cars (366 units)</t>
  </si>
  <si>
    <t>0453 "Rail transport"</t>
  </si>
  <si>
    <t>Implementation of a public investment project for the purchase of passenger cars (366 units)</t>
  </si>
  <si>
    <t>140824-DA0290BF</t>
  </si>
  <si>
    <t>Supply of rails to the joint-stock company "Ukrainian Railway"</t>
  </si>
  <si>
    <t>Framework agreement between the Government of Ukraine and the Government of the French Republic regarding financial support for the rail supply project of JSC "Ukrzaliznytsia", concluded on December 13, 2023 in Paris</t>
  </si>
  <si>
    <t>Implementation of a joint project with the Government of the French Republic for the supply of rails to the joint-stock company "Ukrainian Railway"</t>
  </si>
  <si>
    <t>150824-3A5A166C</t>
  </si>
  <si>
    <t>Overhaul of bridges/highways in the Kyiv region (UKEF)</t>
  </si>
  <si>
    <t>State administration in the field of transport</t>
  </si>
  <si>
    <t>Velikodymer territorial community, Brovarsky district, Kyiv region, Makariv territorial community, Buchanskyi district, Kyiv region, Vyshhorod territorial community, Vyshhorodskyi district, Kyiv region, Rozvazhiv village, Ivankiv territorial community, Vyshhorodskyi district, Kyiv region</t>
  </si>
  <si>
    <t>Government of the United Kingdom of Great Britain and Northern Ireland</t>
  </si>
  <si>
    <t>Credit agreement dated 12/30/2022 No. CIE/BC/Ukraine/0020016818</t>
  </si>
  <si>
    <t>Development, construction, restoration and provision of stable transport connections of road infrastructure</t>
  </si>
  <si>
    <t>140824-08CFC5BB</t>
  </si>
  <si>
    <t>Update of the fleet of electric locomotives JSC "Ukrzaliznytsia"</t>
  </si>
  <si>
    <t>Agreements have not yet been signed</t>
  </si>
  <si>
    <t>140824-58D4CD93</t>
  </si>
  <si>
    <t>"Restoration of critically important logistics infrastructure and network connection ("RELINC")" (JSC "Ukrzaliznytsia", DP "AMPU")</t>
  </si>
  <si>
    <t>Grant Agreement (Project "Restoration of Basic Logistic Infrastructure and Network Communication ("RELINC")) between Ukraine and the International Bank for Reconstruction and Development TFC0417 dated 10.02.2023; Agreement on a grant of the Multi-Donor Trust Fund for Support, Restoration, Reconstruction and Reform of Ukraine (Project "Restoration of critical logistics infrastructure and network connection ("RELINC")") between Ukraine and the International Bank reconstruction and development, acting as the administrator of the multi-donor Trust Fund for support, restoration, reconstruction and reform of Ukraine No.TF0C4970 dated 12.06.2024</t>
  </si>
  <si>
    <t>42020700 "IBRD grant for the project "Restoration of critical logistics infrastructure and network connectivity (RELINC)"</t>
  </si>
  <si>
    <t>0470 "Other branches of the economy"</t>
  </si>
  <si>
    <t>Expansion of critical Danube logistics chains (RELINC)</t>
  </si>
  <si>
    <t>Restoration of Critical Logistics Infrastructure and Network Connectivity (RELINC)</t>
  </si>
  <si>
    <t>150824-BFFF83F4</t>
  </si>
  <si>
    <t>Participation of JSC "Ukrzaliznytsia" in the national system of distributed generation</t>
  </si>
  <si>
    <t>150824-BD54C1A0</t>
  </si>
  <si>
    <t>Urban public transport of Ukraine</t>
  </si>
  <si>
    <t>Financial agreement (Project "Urban Public Transport of Ukraine") between Ukraine and the European Investment Bank dated November 11, 2016 No. 85.103</t>
  </si>
  <si>
    <t>Development of urban passenger transport in Ukrainian cities</t>
  </si>
  <si>
    <t>150824-372FA253</t>
  </si>
  <si>
    <t>"Development of the trans-European transport network"</t>
  </si>
  <si>
    <t>Credit agreement (Development of the trans-European transport network) (Ukraine - road corridors) between Ukraine and the European Bank for Reconstruction and Development dated December 18, 2020 No. 50831</t>
  </si>
  <si>
    <t>Development of highways and reform of the road sector</t>
  </si>
  <si>
    <t>140824-A3A61BF1</t>
  </si>
  <si>
    <t>Extension of the third metro line in Kharkiv</t>
  </si>
  <si>
    <t>European Bank for Reconstruction and Development/European Investment Bank</t>
  </si>
  <si>
    <t>Financial agreement (project "Extension of the third line of the metro in the city of Kharkiv") between Ukraine and the European Investment Bank dated 11.12.2017 No. 85.847/ Credit agreement Project "Extension of the metro in the city of Kharkiv" ("Extension of the third metro line in the city of Kharkiv") between Ukraine and the European Bank for Reconstruction and Development dated December 11, 2017 No. 46411</t>
  </si>
  <si>
    <t>Subsidy from the state budget of the budget of the Kharkiv urban territorial community for the extension of the third line of the metro in the city. Kharkiv</t>
  </si>
  <si>
    <t>140824-3CC9AA0E</t>
  </si>
  <si>
    <t>Financing the purchase of freight diesel locomotives</t>
  </si>
  <si>
    <t>USA</t>
  </si>
  <si>
    <t>150824-DB1C2576</t>
  </si>
  <si>
    <t>Urban public transport of Ukraine II</t>
  </si>
  <si>
    <t>Financial agreement "European roads of Ukraine II (Project to improve the transport and operational condition of roads on the approaches to Kyiv)" between Ukraine and the European Investment Bank dated 05/27/2011 No. 26131/26132</t>
  </si>
  <si>
    <t>140824-56FD00AB</t>
  </si>
  <si>
    <t>Increasing road safety in Ukrainian cities</t>
  </si>
  <si>
    <t>Financial agreement (Project "Increasing road safety in cities of Ukraine") between Ukraine and the European Investment Bank dated 07.09.2018 No. 86.980</t>
  </si>
  <si>
    <t>Traffic safety in Ukrainian cities</t>
  </si>
  <si>
    <t>190824-5B92A8D0</t>
  </si>
  <si>
    <t>Transport communication in Ukraine (Phase 1)</t>
  </si>
  <si>
    <t>city ​​of Dubno, Dubna territorial community, Dubna district, Rivne region, Rachyn village, Tarakaniv territorial community, Dubna district, Rivne region</t>
  </si>
  <si>
    <t>Financial agreement (Project "Transport connection in Ukraine-Phase I") between Ukraine and the European Investment Bank dated 12.17.2018 No. 87.617</t>
  </si>
  <si>
    <t>State Fund for Regional Development</t>
  </si>
  <si>
    <t>*indicators are entered in accordance with the information specified by the initiators in the DREAM system</t>
  </si>
  <si>
    <t>No.</t>
  </si>
  <si>
    <t>Included in SBU 2025, UAH million</t>
  </si>
  <si>
    <t>Key spending units/responsible state body</t>
  </si>
  <si>
    <t>Income classification code</t>
  </si>
  <si>
    <t>Code of program classification of expenditures and lending</t>
  </si>
  <si>
    <t>Code of functional classification of expenditures and lending</t>
  </si>
  <si>
    <t>Project on development of border road infrastructure and equipment of crossing points on the Ukrainian-Polish border</t>
  </si>
  <si>
    <t xml:space="preserve">Higher education of Ukraine </t>
  </si>
  <si>
    <t>Purchase of equipment, creation and modernization (reconstruction and overhaul) of canteens of educational institutions</t>
  </si>
  <si>
    <t>New construction of the medical and rehabilitation building for war veterans and internally displaced persons of the SE "Rivna Regional Hospital for War Veterans" on str. Derazhenska 39 in the village Klevan, Klevan territorial community, Rivne district, Rivne region</t>
  </si>
  <si>
    <t>"Construction and equipment of modern transplantation and surgical technologies building of State University "National Scientific Center of Surgery and Transplantology named after Shalimov National Academy of Sciences of Ukraine"</t>
  </si>
  <si>
    <t>Restoration, construction and equipping of the NDSL "OKHMATDYT" of the Ministry of Health of Ukraine</t>
  </si>
  <si>
    <t>Grant and Project Agreement dated 22.12.2022 between the Cabinet of Ministers of Ukraine ("Recipient") and KfW, Frankfurt am Main ("KfW") and the utility company "Chernivtsivodokanal" (PMK) ("Project Executor Organization") in the amount of EUR 16 400 000.00 - Strengthening of local self-government in Ukraine</t>
  </si>
  <si>
    <t>Hyrska territorial community, Boryspil district, Kyiv region, Martusivka village, Hyrska territorial community, Boryspil district, Kyiv region</t>
  </si>
  <si>
    <t>Credit agreement dated 12.30.2011 between the Cabinet of Ministers of Ukraine and KfW on the provision of a loan in the amount of EUR 65 600 000.00 to finance the Project "Increasing the efficiency of electricity transmission (modernization of substations)"</t>
  </si>
  <si>
    <t>The framework agreement between the Government of Ukraine and the Government of the French Republic regarding the official support of the project for the construction of modular hospitals, concluded on June 11, 2024 in the city Berlin</t>
  </si>
  <si>
    <t>The framework agreement between the Government of Ukraine and the Government of the French Republic regarding the official support of the project to modernize the diagnosis and treatment of breast cancer, concluded on June 11, 2024 in the city Berlin</t>
  </si>
  <si>
    <t>Purchase of KRS machines and improvement of energy efficiency of JSC "Ukrgasvydobuvannya"</t>
  </si>
  <si>
    <t>310125-FB3F9B56</t>
  </si>
  <si>
    <t>Guarantee Agreement (Ukraine: Procurement of KRS machines and improvement of energy efficiency of JSC Ukrgasvydobuvannya) between Ukraine and the European Bank for Reconstruction and Development from 31.07.2020 No. 49204
Loan Agreement (Ukraine: Purchase of KRS machines and improvement of energy efficiency of JSC Ukrgasvydobuvannya) between Joint Stock Company Ukrgasvydobuvannya and the European Bank for Reconstruction and Development from 31.07.2020 No. 49204 in the amount of EUR 51.85 million.</t>
  </si>
  <si>
    <t>Construction of main water pipelines in Mykolaiv region, due to the lack of elimination of negative consequences associated with the destruction of the Kakhovka hydroelectric power station</t>
  </si>
  <si>
    <t>TOGETHER (91 projects)</t>
  </si>
  <si>
    <t>Total taken into account in DBU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</si>
</sst>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
    <numFmt numFmtId="166" formatCode="#,##0.0"/>
  </numFmts>
  <fonts count="14" x14ac:knownFonts="1">
    <font>
      <sz val="11"/>
      <color rgb="FF000000"/>
      <name val="Calibri"/>
      <scheme val="minor"/>
    </font>
    <font>
      <sz val="11"/>
      <color rgb="FF000000"/>
      <name val="Calibri"/>
    </font>
    <font>
      <sz val="11"/>
      <name val="Calibri"/>
    </font>
    <font>
      <b/>
      <sz val="11"/>
      <color rgb="FF000000"/>
      <name val="Calibri"/>
    </font>
    <font>
      <b/>
      <sz val="18"/>
      <name val="Calibri"/>
    </font>
    <font>
      <b/>
      <sz val="12"/>
      <name val="Calibri"/>
    </font>
    <font>
      <sz val="11"/>
      <name val="Calibri"/>
    </font>
    <font>
      <b/>
      <sz val="8"/>
      <name val="Calibri"/>
    </font>
    <font>
      <sz val="12"/>
      <name val="Calibri"/>
    </font>
    <font>
      <b/>
      <sz val="11"/>
      <name val="Calibri"/>
    </font>
    <font>
      <b/>
      <sz val="14"/>
      <name val="Calibri"/>
    </font>
    <font>
      <sz val="14"/>
      <name val="Calibri"/>
    </font>
    <font>
      <sz val="14"/>
      <color rgb="FF000000"/>
      <name val="Calibri"/>
    </font>
    <font>
      <sz val="11"/>
      <color rgb="FF000000"/>
      <name val="Calibri"/>
      <family val="2"/>
    </font>
  </fonts>
  <fills count="5">
    <fill>
      <patternFill patternType="none"/>
    </fill>
    <fill>
      <patternFill patternType="gray125"/>
    </fill>
    <fill>
      <patternFill patternType="solid">
        <fgColor rgb="FFF7CAAC"/>
        <bgColor rgb="FFF7CAAC"/>
      </patternFill>
    </fill>
    <fill>
      <patternFill patternType="solid">
        <fgColor rgb="FFD8D8D8"/>
        <bgColor rgb="FFD8D8D8"/>
      </patternFill>
    </fill>
    <fill>
      <patternFill patternType="solid">
        <fgColor rgb="FF92D050"/>
        <bgColor rgb="FF92D050"/>
      </patternFill>
    </fill>
  </fills>
  <borders count="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diagonal/>
    </border>
  </borders>
  <cellStyleXfs count="1">
    <xf numFmtId="0" fontId="0" fillId="0" borderId="0"/>
  </cellStyleXfs>
  <cellXfs count="83">
    <xf numFmtId="0" fontId="0" fillId="0" borderId="0" xfId="0"/>
    <xf numFmtId="0" fontId="1" fillId="0" borderId="0" xfId="0" applyFont="1" applyAlignment="1">
      <alignment horizontal="center"/>
    </xf>
    <xf numFmtId="0" fontId="2" fillId="0" borderId="0" xfId="0" applyFont="1" applyAlignment="1">
      <alignment wrapText="1"/>
    </xf>
    <xf numFmtId="2" fontId="3" fillId="0" borderId="0" xfId="0" applyNumberFormat="1" applyFont="1"/>
    <xf numFmtId="164" fontId="1" fillId="0" borderId="0" xfId="0" applyNumberFormat="1" applyFont="1"/>
    <xf numFmtId="165" fontId="3" fillId="0" borderId="0" xfId="0" applyNumberFormat="1" applyFont="1"/>
    <xf numFmtId="0" fontId="4" fillId="0" borderId="0" xfId="0" applyFont="1" applyAlignment="1">
      <alignment vertical="center" wrapText="1"/>
    </xf>
    <xf numFmtId="0" fontId="1" fillId="0" borderId="0" xfId="0" applyFont="1" applyAlignment="1">
      <alignment wrapText="1"/>
    </xf>
    <xf numFmtId="0" fontId="7" fillId="0" borderId="3" xfId="0" applyFont="1" applyBorder="1" applyAlignment="1">
      <alignment horizontal="center"/>
    </xf>
    <xf numFmtId="0" fontId="5" fillId="3" borderId="3" xfId="0" applyFont="1" applyFill="1" applyBorder="1" applyAlignment="1">
      <alignment horizontal="center" vertical="center"/>
    </xf>
    <xf numFmtId="2" fontId="5" fillId="3" borderId="3" xfId="0" applyNumberFormat="1" applyFont="1" applyFill="1" applyBorder="1" applyAlignment="1">
      <alignment horizontal="center" vertical="center"/>
    </xf>
    <xf numFmtId="165" fontId="5" fillId="3" borderId="3" xfId="0" applyNumberFormat="1" applyFont="1" applyFill="1" applyBorder="1" applyAlignment="1">
      <alignment horizontal="center" vertical="center"/>
    </xf>
    <xf numFmtId="166" fontId="5" fillId="3" borderId="3" xfId="0" applyNumberFormat="1" applyFont="1" applyFill="1" applyBorder="1" applyAlignment="1">
      <alignment horizontal="center" vertical="center"/>
    </xf>
    <xf numFmtId="0" fontId="1" fillId="0" borderId="1" xfId="0"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166" fontId="1" fillId="0" borderId="3" xfId="0" applyNumberFormat="1" applyFont="1" applyBorder="1" applyAlignment="1">
      <alignment horizontal="center" vertical="center" wrapText="1"/>
    </xf>
    <xf numFmtId="0" fontId="2" fillId="0" borderId="3" xfId="0" applyFont="1" applyBorder="1" applyAlignment="1">
      <alignment horizontal="center" vertical="center"/>
    </xf>
    <xf numFmtId="0" fontId="1" fillId="0" borderId="3" xfId="0" applyFont="1" applyBorder="1" applyAlignment="1">
      <alignment horizontal="center" vertical="center"/>
    </xf>
    <xf numFmtId="2" fontId="3" fillId="0" borderId="3" xfId="0" applyNumberFormat="1" applyFont="1" applyBorder="1" applyAlignment="1">
      <alignment horizontal="center" vertical="center"/>
    </xf>
    <xf numFmtId="164" fontId="1"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3" fillId="2" borderId="3" xfId="0" applyNumberFormat="1" applyFont="1" applyFill="1" applyBorder="1" applyAlignment="1">
      <alignment horizontal="center" vertical="center"/>
    </xf>
    <xf numFmtId="165"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8" fillId="3" borderId="3" xfId="0" applyFont="1" applyFill="1" applyBorder="1" applyAlignment="1">
      <alignment horizontal="center" vertical="center" wrapText="1"/>
    </xf>
    <xf numFmtId="165" fontId="1" fillId="0" borderId="3" xfId="0" applyNumberFormat="1" applyFont="1" applyBorder="1" applyAlignment="1">
      <alignment horizontal="center" vertical="center"/>
    </xf>
    <xf numFmtId="0" fontId="1" fillId="0" borderId="1" xfId="0" applyFont="1" applyBorder="1" applyAlignment="1">
      <alignment horizontal="center" wrapText="1"/>
    </xf>
    <xf numFmtId="0" fontId="1" fillId="0" borderId="6" xfId="0" applyFont="1" applyBorder="1"/>
    <xf numFmtId="0" fontId="1" fillId="0" borderId="3" xfId="0" applyFont="1" applyBorder="1" applyAlignment="1">
      <alignment horizontal="center" wrapText="1"/>
    </xf>
    <xf numFmtId="166" fontId="9" fillId="2" borderId="3" xfId="0" applyNumberFormat="1" applyFont="1" applyFill="1" applyBorder="1" applyAlignment="1">
      <alignment horizontal="center" vertical="center"/>
    </xf>
    <xf numFmtId="0" fontId="5" fillId="3" borderId="3" xfId="0" applyFont="1" applyFill="1" applyBorder="1" applyAlignment="1">
      <alignment horizontal="left" vertical="center"/>
    </xf>
    <xf numFmtId="166" fontId="2" fillId="0" borderId="3" xfId="0" applyNumberFormat="1" applyFont="1" applyBorder="1" applyAlignment="1">
      <alignment horizontal="center" vertical="center" wrapText="1"/>
    </xf>
    <xf numFmtId="166" fontId="1" fillId="0" borderId="0" xfId="0" applyNumberFormat="1" applyFont="1"/>
    <xf numFmtId="0" fontId="10" fillId="4" borderId="3" xfId="0" applyFont="1" applyFill="1" applyBorder="1" applyAlignment="1">
      <alignment horizontal="left" vertical="center"/>
    </xf>
    <xf numFmtId="0" fontId="10" fillId="4" borderId="3" xfId="0" applyFont="1" applyFill="1" applyBorder="1" applyAlignment="1">
      <alignment horizontal="center" vertical="center"/>
    </xf>
    <xf numFmtId="2" fontId="10" fillId="4" borderId="3" xfId="0" applyNumberFormat="1" applyFont="1" applyFill="1" applyBorder="1" applyAlignment="1">
      <alignment horizontal="center" vertical="center"/>
    </xf>
    <xf numFmtId="165" fontId="10" fillId="4" borderId="3" xfId="0" applyNumberFormat="1" applyFont="1" applyFill="1" applyBorder="1" applyAlignment="1">
      <alignment horizontal="center" vertical="center"/>
    </xf>
    <xf numFmtId="166" fontId="10" fillId="4" borderId="3" xfId="0" applyNumberFormat="1" applyFont="1" applyFill="1" applyBorder="1" applyAlignment="1">
      <alignment horizontal="center" vertical="center"/>
    </xf>
    <xf numFmtId="0" fontId="11" fillId="4" borderId="3" xfId="0" applyFont="1" applyFill="1" applyBorder="1" applyAlignment="1">
      <alignment horizontal="center" vertical="center" wrapText="1"/>
    </xf>
    <xf numFmtId="0" fontId="12" fillId="0" borderId="0" xfId="0" applyFont="1"/>
    <xf numFmtId="0" fontId="10" fillId="3" borderId="3" xfId="0" applyFont="1" applyFill="1" applyBorder="1" applyAlignment="1">
      <alignment horizontal="left" vertical="center"/>
    </xf>
    <xf numFmtId="0" fontId="10" fillId="3" borderId="3" xfId="0" applyFont="1" applyFill="1" applyBorder="1" applyAlignment="1">
      <alignment horizontal="center" vertical="center"/>
    </xf>
    <xf numFmtId="2" fontId="10" fillId="3" borderId="3" xfId="0" applyNumberFormat="1" applyFont="1" applyFill="1" applyBorder="1" applyAlignment="1">
      <alignment horizontal="center" vertical="center"/>
    </xf>
    <xf numFmtId="165" fontId="10" fillId="3" borderId="3" xfId="0" applyNumberFormat="1" applyFont="1" applyFill="1" applyBorder="1" applyAlignment="1">
      <alignment horizontal="center" vertical="center"/>
    </xf>
    <xf numFmtId="166" fontId="9" fillId="3" borderId="3"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166" fontId="2" fillId="3" borderId="3" xfId="0" applyNumberFormat="1" applyFont="1" applyFill="1" applyBorder="1" applyAlignment="1">
      <alignment horizontal="center" vertical="center"/>
    </xf>
    <xf numFmtId="0" fontId="2" fillId="3" borderId="3" xfId="0" applyFont="1" applyFill="1" applyBorder="1" applyAlignment="1">
      <alignment horizontal="center" vertical="center"/>
    </xf>
    <xf numFmtId="0" fontId="10" fillId="4" borderId="3" xfId="0" applyFont="1" applyFill="1" applyBorder="1" applyAlignment="1">
      <alignment horizontal="center" vertical="center" wrapText="1"/>
    </xf>
    <xf numFmtId="0" fontId="2" fillId="0" borderId="6" xfId="0" applyFont="1" applyBorder="1" applyAlignment="1">
      <alignment horizontal="center" vertical="center"/>
    </xf>
    <xf numFmtId="165" fontId="1" fillId="0" borderId="6" xfId="0" applyNumberFormat="1" applyFont="1" applyBorder="1" applyAlignment="1">
      <alignment horizontal="center" vertical="center"/>
    </xf>
    <xf numFmtId="0" fontId="1" fillId="0" borderId="6" xfId="0" applyFont="1" applyBorder="1" applyAlignment="1">
      <alignment horizontal="center" vertical="center" wrapText="1"/>
    </xf>
    <xf numFmtId="2" fontId="3" fillId="0" borderId="6" xfId="0" applyNumberFormat="1" applyFont="1" applyBorder="1" applyAlignment="1">
      <alignment horizontal="center" vertical="center"/>
    </xf>
    <xf numFmtId="164" fontId="1" fillId="0" borderId="6" xfId="0" applyNumberFormat="1" applyFont="1" applyBorder="1" applyAlignment="1">
      <alignment horizontal="center" vertical="center"/>
    </xf>
    <xf numFmtId="165" fontId="3" fillId="0" borderId="6" xfId="0" applyNumberFormat="1" applyFont="1" applyBorder="1" applyAlignment="1">
      <alignment horizontal="center" vertical="center"/>
    </xf>
    <xf numFmtId="166" fontId="3" fillId="0" borderId="6" xfId="0" applyNumberFormat="1" applyFont="1" applyBorder="1" applyAlignment="1">
      <alignment horizontal="center" vertical="center"/>
    </xf>
    <xf numFmtId="165" fontId="1" fillId="0" borderId="6"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xf numFmtId="0" fontId="13" fillId="0" borderId="3" xfId="0" applyFont="1" applyBorder="1" applyAlignment="1">
      <alignment horizontal="center" vertical="center" wrapText="1"/>
    </xf>
    <xf numFmtId="0" fontId="1" fillId="0" borderId="1" xfId="0" applyFont="1" applyBorder="1" applyAlignment="1">
      <alignment horizontal="center" vertical="center" wrapText="1"/>
    </xf>
    <xf numFmtId="0" fontId="6" fillId="0" borderId="2" xfId="0" applyFont="1" applyBorder="1"/>
    <xf numFmtId="164" fontId="1"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166" fontId="3" fillId="2" borderId="1" xfId="0" applyNumberFormat="1" applyFont="1" applyFill="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2" fontId="3" fillId="0" borderId="1" xfId="0" applyNumberFormat="1" applyFont="1" applyBorder="1" applyAlignment="1">
      <alignment horizontal="center" vertical="center"/>
    </xf>
    <xf numFmtId="0" fontId="6" fillId="0" borderId="4" xfId="0" applyFont="1" applyBorder="1"/>
    <xf numFmtId="166" fontId="9" fillId="2" borderId="1" xfId="0" applyNumberFormat="1" applyFont="1" applyFill="1" applyBorder="1" applyAlignment="1">
      <alignment horizontal="center" vertical="center"/>
    </xf>
    <xf numFmtId="0" fontId="1" fillId="0" borderId="1" xfId="0" applyFont="1" applyBorder="1" applyAlignment="1">
      <alignment horizontal="center" wrapText="1"/>
    </xf>
    <xf numFmtId="166" fontId="1"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0" xfId="0"/>
    <xf numFmtId="2"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5" fillId="2"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0" applyFont="1" applyAlignment="1">
      <alignment horizontal="left" vertical="top" wrapText="1"/>
    </xf>
  </cellXfs>
  <cellStyles count="1">
    <cellStyle name="Звичайний" xfId="0" builtinId="0"/>
  </cellStyles>
  <dxfs count="1">
    <dxf>
      <font>
        <color auto="1"/>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7057"/>
    <pageSetUpPr fitToPage="1"/>
  </sheetPr>
  <dimension ref="A1:Z131"/>
  <sheetViews>
    <sheetView tabSelected="1" topLeftCell="M120" zoomScale="60" zoomScaleNormal="60" workbookViewId="0">
      <selection activeCell="V130" sqref="V130"/>
    </sheetView>
  </sheetViews>
  <sheetFormatPr defaultColWidth="14.42578125" defaultRowHeight="15" customHeight="1" x14ac:dyDescent="0.25"/>
  <cols>
    <col min="1" max="1" width="6.42578125" customWidth="1"/>
    <col min="2" max="2" width="19.28515625" customWidth="1"/>
    <col min="3" max="3" width="37.42578125" customWidth="1"/>
    <col min="4" max="4" width="16.85546875" customWidth="1"/>
    <col min="5" max="5" width="33.7109375" customWidth="1"/>
    <col min="6" max="6" width="49.5703125" customWidth="1"/>
    <col min="7" max="7" width="17.42578125" customWidth="1"/>
    <col min="8" max="8" width="16.28515625" customWidth="1"/>
    <col min="9" max="9" width="16.85546875" customWidth="1"/>
    <col min="10" max="10" width="21.85546875" customWidth="1"/>
    <col min="11" max="12" width="23" customWidth="1"/>
    <col min="13" max="13" width="25.5703125" customWidth="1"/>
    <col min="14" max="14" width="16.5703125" customWidth="1"/>
    <col min="15" max="16" width="23" customWidth="1"/>
    <col min="17" max="17" width="21.28515625" customWidth="1"/>
    <col min="18" max="18" width="34.28515625" customWidth="1"/>
    <col min="19" max="19" width="23" customWidth="1"/>
    <col min="20" max="20" width="21" customWidth="1"/>
    <col min="21" max="22" width="19.5703125" customWidth="1"/>
    <col min="23" max="23" width="35.28515625" customWidth="1"/>
    <col min="24" max="24" width="22.85546875" customWidth="1"/>
    <col min="26" max="26" width="18.140625" customWidth="1"/>
  </cols>
  <sheetData>
    <row r="1" spans="1:24" ht="12" customHeight="1" x14ac:dyDescent="0.25">
      <c r="A1" s="1"/>
      <c r="B1" s="2"/>
      <c r="C1" s="1"/>
      <c r="D1" s="3"/>
      <c r="G1" s="4"/>
      <c r="H1" s="4"/>
      <c r="I1" s="5"/>
      <c r="J1" s="5"/>
    </row>
    <row r="2" spans="1:24" ht="36" customHeight="1" x14ac:dyDescent="0.25">
      <c r="A2" s="76" t="s">
        <v>0</v>
      </c>
      <c r="B2" s="77"/>
      <c r="C2" s="77"/>
      <c r="D2" s="77"/>
      <c r="E2" s="77"/>
      <c r="F2" s="77"/>
      <c r="G2" s="77"/>
      <c r="H2" s="77"/>
      <c r="I2" s="77"/>
      <c r="J2" s="77"/>
      <c r="K2" s="77"/>
      <c r="L2" s="77"/>
      <c r="M2" s="77"/>
      <c r="N2" s="77"/>
      <c r="O2" s="77"/>
      <c r="P2" s="77"/>
      <c r="Q2" s="77"/>
      <c r="R2" s="77"/>
      <c r="S2" s="77"/>
      <c r="T2" s="77"/>
      <c r="U2" s="77"/>
      <c r="V2" s="77"/>
      <c r="W2" s="77"/>
      <c r="X2" s="77"/>
    </row>
    <row r="3" spans="1:24" ht="13.5" customHeight="1" x14ac:dyDescent="0.25">
      <c r="A3" s="6"/>
      <c r="B3" s="7"/>
      <c r="C3" s="7"/>
      <c r="D3" s="7"/>
      <c r="E3" s="7"/>
      <c r="F3" s="7"/>
      <c r="G3" s="7"/>
      <c r="H3" s="7"/>
      <c r="I3" s="7"/>
      <c r="J3" s="7"/>
      <c r="K3" s="7"/>
      <c r="L3" s="7"/>
      <c r="M3" s="7"/>
      <c r="O3" s="7"/>
      <c r="P3" s="7"/>
      <c r="S3" s="7"/>
      <c r="T3" s="7"/>
    </row>
    <row r="4" spans="1:24" ht="61.5" customHeight="1" x14ac:dyDescent="0.25">
      <c r="A4" s="75" t="s">
        <v>436</v>
      </c>
      <c r="B4" s="75" t="s">
        <v>1</v>
      </c>
      <c r="C4" s="75" t="s">
        <v>2</v>
      </c>
      <c r="D4" s="78" t="s">
        <v>3</v>
      </c>
      <c r="E4" s="75" t="s">
        <v>4</v>
      </c>
      <c r="F4" s="75" t="s">
        <v>5</v>
      </c>
      <c r="G4" s="81" t="s">
        <v>6</v>
      </c>
      <c r="H4" s="81" t="s">
        <v>7</v>
      </c>
      <c r="I4" s="79" t="s">
        <v>8</v>
      </c>
      <c r="J4" s="80" t="s">
        <v>437</v>
      </c>
      <c r="K4" s="74" t="s">
        <v>9</v>
      </c>
      <c r="L4" s="74" t="s">
        <v>10</v>
      </c>
      <c r="M4" s="75" t="s">
        <v>438</v>
      </c>
      <c r="N4" s="74" t="s">
        <v>11</v>
      </c>
      <c r="O4" s="74" t="s">
        <v>12</v>
      </c>
      <c r="P4" s="74" t="s">
        <v>13</v>
      </c>
      <c r="Q4" s="74" t="s">
        <v>14</v>
      </c>
      <c r="R4" s="74" t="s">
        <v>15</v>
      </c>
      <c r="S4" s="74" t="s">
        <v>16</v>
      </c>
      <c r="T4" s="74" t="s">
        <v>439</v>
      </c>
      <c r="U4" s="74" t="s">
        <v>440</v>
      </c>
      <c r="V4" s="74" t="s">
        <v>441</v>
      </c>
      <c r="W4" s="74" t="s">
        <v>17</v>
      </c>
      <c r="X4" s="74" t="s">
        <v>18</v>
      </c>
    </row>
    <row r="5" spans="1:24" ht="15" customHeight="1" x14ac:dyDescent="0.25">
      <c r="A5" s="62"/>
      <c r="B5" s="62"/>
      <c r="C5" s="62"/>
      <c r="D5" s="62"/>
      <c r="E5" s="62"/>
      <c r="F5" s="62"/>
      <c r="G5" s="62"/>
      <c r="H5" s="62"/>
      <c r="I5" s="62"/>
      <c r="J5" s="62"/>
      <c r="K5" s="62"/>
      <c r="L5" s="62"/>
      <c r="M5" s="62"/>
      <c r="N5" s="62"/>
      <c r="O5" s="62"/>
      <c r="P5" s="62"/>
      <c r="Q5" s="62"/>
      <c r="R5" s="62"/>
      <c r="S5" s="62"/>
      <c r="T5" s="62"/>
      <c r="U5" s="62"/>
      <c r="V5" s="62"/>
      <c r="W5" s="62"/>
      <c r="X5" s="62"/>
    </row>
    <row r="6" spans="1:24" ht="15.6" customHeight="1" x14ac:dyDescent="0.25">
      <c r="A6" s="8">
        <v>1</v>
      </c>
      <c r="B6" s="8">
        <v>2</v>
      </c>
      <c r="C6" s="8">
        <v>3</v>
      </c>
      <c r="D6" s="8">
        <v>4</v>
      </c>
      <c r="E6" s="8">
        <v>5</v>
      </c>
      <c r="F6" s="8">
        <v>6</v>
      </c>
      <c r="G6" s="8">
        <v>7</v>
      </c>
      <c r="H6" s="8">
        <v>8</v>
      </c>
      <c r="I6" s="8">
        <v>9</v>
      </c>
      <c r="J6" s="8">
        <v>10</v>
      </c>
      <c r="K6" s="8">
        <v>11</v>
      </c>
      <c r="L6" s="8">
        <v>12</v>
      </c>
      <c r="M6" s="8">
        <v>13</v>
      </c>
      <c r="N6" s="8">
        <v>14</v>
      </c>
      <c r="O6" s="8">
        <v>15</v>
      </c>
      <c r="P6" s="8">
        <v>16</v>
      </c>
      <c r="Q6" s="8">
        <v>17</v>
      </c>
      <c r="R6" s="8">
        <v>18</v>
      </c>
      <c r="S6" s="8">
        <v>19</v>
      </c>
      <c r="T6" s="8">
        <v>20</v>
      </c>
      <c r="U6" s="8">
        <v>21</v>
      </c>
      <c r="V6" s="8">
        <v>22</v>
      </c>
      <c r="W6" s="8">
        <v>23</v>
      </c>
      <c r="X6" s="8">
        <v>24</v>
      </c>
    </row>
    <row r="7" spans="1:24" ht="20.25" customHeight="1" x14ac:dyDescent="0.25">
      <c r="A7" s="9"/>
      <c r="B7" s="9"/>
      <c r="C7" s="31" t="s">
        <v>19</v>
      </c>
      <c r="D7" s="10"/>
      <c r="E7" s="9"/>
      <c r="F7" s="9"/>
      <c r="G7" s="9"/>
      <c r="H7" s="9"/>
      <c r="I7" s="11">
        <f>SUM(I8:I19)</f>
        <v>52043743976.849998</v>
      </c>
      <c r="J7" s="12">
        <f>J8+J10+J14+J15+J16+J17+J18+J19+J13</f>
        <v>22728.509000000002</v>
      </c>
      <c r="K7" s="25"/>
      <c r="L7" s="25"/>
      <c r="M7" s="25"/>
      <c r="N7" s="25"/>
      <c r="O7" s="25"/>
      <c r="P7" s="12">
        <f>P8+P10+P14+P15+P16+P17+P18+P19+P13+P20</f>
        <v>22728509</v>
      </c>
      <c r="Q7" s="25"/>
      <c r="R7" s="25"/>
      <c r="S7" s="25"/>
      <c r="T7" s="25"/>
      <c r="U7" s="25"/>
      <c r="V7" s="25"/>
      <c r="W7" s="25"/>
      <c r="X7" s="12">
        <f>X8+X10+X14+X15+X16+X17+X18+X19+X13+X20+X9+X11+X12</f>
        <v>22728509</v>
      </c>
    </row>
    <row r="8" spans="1:24" ht="91.5" customHeight="1" x14ac:dyDescent="0.25">
      <c r="A8" s="67">
        <v>1</v>
      </c>
      <c r="B8" s="68" t="s">
        <v>20</v>
      </c>
      <c r="C8" s="61" t="s">
        <v>21</v>
      </c>
      <c r="D8" s="69">
        <v>6.9225000000000003</v>
      </c>
      <c r="E8" s="61" t="s">
        <v>22</v>
      </c>
      <c r="F8" s="61" t="s">
        <v>23</v>
      </c>
      <c r="G8" s="63">
        <v>42552</v>
      </c>
      <c r="H8" s="63">
        <v>46387</v>
      </c>
      <c r="I8" s="64">
        <v>15105315259</v>
      </c>
      <c r="J8" s="65">
        <v>9424.0552000000007</v>
      </c>
      <c r="K8" s="66" t="s">
        <v>24</v>
      </c>
      <c r="L8" s="66" t="s">
        <v>25</v>
      </c>
      <c r="M8" s="61" t="s">
        <v>26</v>
      </c>
      <c r="N8" s="61" t="s">
        <v>27</v>
      </c>
      <c r="O8" s="61" t="s">
        <v>28</v>
      </c>
      <c r="P8" s="73">
        <v>9424055.1999999993</v>
      </c>
      <c r="Q8" s="61" t="s">
        <v>29</v>
      </c>
      <c r="R8" s="61" t="s">
        <v>30</v>
      </c>
      <c r="S8" s="61" t="s">
        <v>31</v>
      </c>
      <c r="T8" s="61" t="s">
        <v>32</v>
      </c>
      <c r="U8" s="15">
        <v>3101640</v>
      </c>
      <c r="V8" s="15" t="s">
        <v>33</v>
      </c>
      <c r="W8" s="15" t="s">
        <v>34</v>
      </c>
      <c r="X8" s="16">
        <v>9411128.5999999996</v>
      </c>
    </row>
    <row r="9" spans="1:24" ht="103.5" customHeight="1" x14ac:dyDescent="0.25">
      <c r="A9" s="62"/>
      <c r="B9" s="62"/>
      <c r="C9" s="62"/>
      <c r="D9" s="62"/>
      <c r="E9" s="62"/>
      <c r="F9" s="62"/>
      <c r="G9" s="62"/>
      <c r="H9" s="62"/>
      <c r="I9" s="62"/>
      <c r="J9" s="62"/>
      <c r="K9" s="62"/>
      <c r="L9" s="62"/>
      <c r="M9" s="62"/>
      <c r="N9" s="62"/>
      <c r="O9" s="62"/>
      <c r="P9" s="62"/>
      <c r="Q9" s="62"/>
      <c r="R9" s="62"/>
      <c r="S9" s="62"/>
      <c r="T9" s="62"/>
      <c r="U9" s="15">
        <v>3101650</v>
      </c>
      <c r="V9" s="15" t="s">
        <v>33</v>
      </c>
      <c r="W9" s="15" t="s">
        <v>35</v>
      </c>
      <c r="X9" s="16">
        <v>12926.6</v>
      </c>
    </row>
    <row r="10" spans="1:24" ht="102.75" customHeight="1" x14ac:dyDescent="0.25">
      <c r="A10" s="67">
        <f>A8+1</f>
        <v>2</v>
      </c>
      <c r="B10" s="68" t="s">
        <v>36</v>
      </c>
      <c r="C10" s="61" t="s">
        <v>37</v>
      </c>
      <c r="D10" s="69">
        <v>5.6250014904410479</v>
      </c>
      <c r="E10" s="61" t="s">
        <v>38</v>
      </c>
      <c r="F10" s="61" t="s">
        <v>39</v>
      </c>
      <c r="G10" s="63">
        <v>41964</v>
      </c>
      <c r="H10" s="63">
        <v>45838</v>
      </c>
      <c r="I10" s="64">
        <v>11741490900</v>
      </c>
      <c r="J10" s="65">
        <v>1613.7188000000001</v>
      </c>
      <c r="K10" s="66" t="s">
        <v>24</v>
      </c>
      <c r="L10" s="66" t="s">
        <v>25</v>
      </c>
      <c r="M10" s="61" t="s">
        <v>26</v>
      </c>
      <c r="N10" s="61" t="s">
        <v>27</v>
      </c>
      <c r="O10" s="15" t="s">
        <v>28</v>
      </c>
      <c r="P10" s="73">
        <v>1613718.8</v>
      </c>
      <c r="Q10" s="61" t="s">
        <v>40</v>
      </c>
      <c r="R10" s="61" t="s">
        <v>41</v>
      </c>
      <c r="S10" s="61" t="s">
        <v>31</v>
      </c>
      <c r="T10" s="61" t="s">
        <v>32</v>
      </c>
      <c r="U10" s="15">
        <v>3101600</v>
      </c>
      <c r="V10" s="15" t="s">
        <v>33</v>
      </c>
      <c r="W10" s="15" t="s">
        <v>42</v>
      </c>
      <c r="X10" s="16">
        <v>1460007</v>
      </c>
    </row>
    <row r="11" spans="1:24" ht="92.25" customHeight="1" x14ac:dyDescent="0.25">
      <c r="A11" s="70"/>
      <c r="B11" s="70"/>
      <c r="C11" s="70"/>
      <c r="D11" s="70"/>
      <c r="E11" s="70"/>
      <c r="F11" s="70"/>
      <c r="G11" s="70"/>
      <c r="H11" s="70"/>
      <c r="I11" s="70"/>
      <c r="J11" s="70"/>
      <c r="K11" s="70"/>
      <c r="L11" s="70"/>
      <c r="M11" s="70"/>
      <c r="N11" s="70"/>
      <c r="O11" s="15" t="s">
        <v>28</v>
      </c>
      <c r="P11" s="70"/>
      <c r="Q11" s="70"/>
      <c r="R11" s="70"/>
      <c r="S11" s="70"/>
      <c r="T11" s="70"/>
      <c r="U11" s="15">
        <v>3101650</v>
      </c>
      <c r="V11" s="15" t="s">
        <v>33</v>
      </c>
      <c r="W11" s="15" t="s">
        <v>35</v>
      </c>
      <c r="X11" s="16">
        <v>26361.8</v>
      </c>
    </row>
    <row r="12" spans="1:24" ht="112.5" customHeight="1" x14ac:dyDescent="0.25">
      <c r="A12" s="62"/>
      <c r="B12" s="62"/>
      <c r="C12" s="62"/>
      <c r="D12" s="62"/>
      <c r="E12" s="62"/>
      <c r="F12" s="62"/>
      <c r="G12" s="62"/>
      <c r="H12" s="62"/>
      <c r="I12" s="62"/>
      <c r="J12" s="62"/>
      <c r="K12" s="62"/>
      <c r="L12" s="62"/>
      <c r="M12" s="62"/>
      <c r="N12" s="62"/>
      <c r="O12" s="13" t="s">
        <v>28</v>
      </c>
      <c r="P12" s="62"/>
      <c r="Q12" s="62"/>
      <c r="R12" s="62"/>
      <c r="S12" s="62"/>
      <c r="T12" s="62"/>
      <c r="U12" s="15">
        <v>3121680</v>
      </c>
      <c r="V12" s="15" t="s">
        <v>43</v>
      </c>
      <c r="W12" s="15" t="s">
        <v>44</v>
      </c>
      <c r="X12" s="16">
        <v>127350</v>
      </c>
    </row>
    <row r="13" spans="1:24" ht="120" customHeight="1" x14ac:dyDescent="0.25">
      <c r="A13" s="17">
        <v>3</v>
      </c>
      <c r="B13" s="18" t="s">
        <v>45</v>
      </c>
      <c r="C13" s="15" t="s">
        <v>456</v>
      </c>
      <c r="D13" s="19">
        <v>4.665</v>
      </c>
      <c r="E13" s="15" t="s">
        <v>38</v>
      </c>
      <c r="F13" s="15" t="s">
        <v>39</v>
      </c>
      <c r="G13" s="20">
        <v>45413</v>
      </c>
      <c r="H13" s="20">
        <v>46022</v>
      </c>
      <c r="I13" s="21">
        <v>14675297727</v>
      </c>
      <c r="J13" s="22">
        <v>8000</v>
      </c>
      <c r="K13" s="23" t="s">
        <v>46</v>
      </c>
      <c r="L13" s="23" t="s">
        <v>25</v>
      </c>
      <c r="M13" s="15" t="s">
        <v>47</v>
      </c>
      <c r="N13" s="15" t="s">
        <v>48</v>
      </c>
      <c r="O13" s="15" t="s">
        <v>49</v>
      </c>
      <c r="P13" s="16">
        <v>8000000</v>
      </c>
      <c r="Q13" s="15" t="s">
        <v>32</v>
      </c>
      <c r="R13" s="15" t="s">
        <v>50</v>
      </c>
      <c r="S13" s="15" t="s">
        <v>31</v>
      </c>
      <c r="T13" s="13" t="s">
        <v>32</v>
      </c>
      <c r="U13" s="15">
        <v>3111840</v>
      </c>
      <c r="V13" s="15" t="s">
        <v>51</v>
      </c>
      <c r="W13" s="15" t="s">
        <v>52</v>
      </c>
      <c r="X13" s="16">
        <v>8000000</v>
      </c>
    </row>
    <row r="14" spans="1:24" ht="211.5" customHeight="1" x14ac:dyDescent="0.25">
      <c r="A14" s="17">
        <v>4</v>
      </c>
      <c r="B14" s="18" t="s">
        <v>53</v>
      </c>
      <c r="C14" s="15" t="s">
        <v>54</v>
      </c>
      <c r="D14" s="19">
        <v>4.4975000000000005</v>
      </c>
      <c r="E14" s="15" t="s">
        <v>38</v>
      </c>
      <c r="F14" s="15" t="s">
        <v>55</v>
      </c>
      <c r="G14" s="20">
        <v>44559</v>
      </c>
      <c r="H14" s="20">
        <v>46752</v>
      </c>
      <c r="I14" s="21">
        <v>1027553036</v>
      </c>
      <c r="J14" s="22">
        <v>311.48219999999998</v>
      </c>
      <c r="K14" s="23" t="s">
        <v>24</v>
      </c>
      <c r="L14" s="23" t="s">
        <v>25</v>
      </c>
      <c r="M14" s="15" t="s">
        <v>26</v>
      </c>
      <c r="N14" s="15" t="s">
        <v>27</v>
      </c>
      <c r="O14" s="15" t="s">
        <v>28</v>
      </c>
      <c r="P14" s="16">
        <v>311482.2</v>
      </c>
      <c r="Q14" s="15" t="s">
        <v>56</v>
      </c>
      <c r="R14" s="15" t="s">
        <v>57</v>
      </c>
      <c r="S14" s="15" t="s">
        <v>31</v>
      </c>
      <c r="T14" s="13" t="s">
        <v>32</v>
      </c>
      <c r="U14" s="15">
        <v>3101600</v>
      </c>
      <c r="V14" s="15" t="s">
        <v>33</v>
      </c>
      <c r="W14" s="15" t="s">
        <v>42</v>
      </c>
      <c r="X14" s="16">
        <v>311482.2</v>
      </c>
    </row>
    <row r="15" spans="1:24" ht="103.5" customHeight="1" x14ac:dyDescent="0.25">
      <c r="A15" s="17">
        <f>A14+1</f>
        <v>5</v>
      </c>
      <c r="B15" s="18" t="s">
        <v>58</v>
      </c>
      <c r="C15" s="15" t="s">
        <v>59</v>
      </c>
      <c r="D15" s="19">
        <v>4.1125039150410956</v>
      </c>
      <c r="E15" s="15" t="s">
        <v>60</v>
      </c>
      <c r="F15" s="15" t="s">
        <v>61</v>
      </c>
      <c r="G15" s="20">
        <v>42273</v>
      </c>
      <c r="H15" s="20">
        <v>48944</v>
      </c>
      <c r="I15" s="21">
        <v>3192814507.2600002</v>
      </c>
      <c r="J15" s="22">
        <v>11.4396</v>
      </c>
      <c r="K15" s="23" t="s">
        <v>62</v>
      </c>
      <c r="L15" s="23" t="s">
        <v>25</v>
      </c>
      <c r="M15" s="15" t="s">
        <v>26</v>
      </c>
      <c r="N15" s="15" t="s">
        <v>27</v>
      </c>
      <c r="O15" s="15" t="s">
        <v>28</v>
      </c>
      <c r="P15" s="16">
        <v>11439.6</v>
      </c>
      <c r="Q15" s="15" t="s">
        <v>63</v>
      </c>
      <c r="R15" s="15" t="s">
        <v>64</v>
      </c>
      <c r="S15" s="15" t="s">
        <v>31</v>
      </c>
      <c r="T15" s="13" t="s">
        <v>32</v>
      </c>
      <c r="U15" s="15">
        <v>3101670</v>
      </c>
      <c r="V15" s="15" t="s">
        <v>33</v>
      </c>
      <c r="W15" s="15" t="s">
        <v>65</v>
      </c>
      <c r="X15" s="16">
        <v>11439.6</v>
      </c>
    </row>
    <row r="16" spans="1:24" ht="183.75" customHeight="1" x14ac:dyDescent="0.25">
      <c r="A16" s="17">
        <v>6</v>
      </c>
      <c r="B16" s="18" t="s">
        <v>66</v>
      </c>
      <c r="C16" s="15" t="s">
        <v>67</v>
      </c>
      <c r="D16" s="19">
        <v>3.5224999999999995</v>
      </c>
      <c r="E16" s="15" t="s">
        <v>38</v>
      </c>
      <c r="F16" s="15" t="s">
        <v>55</v>
      </c>
      <c r="G16" s="20">
        <v>42041</v>
      </c>
      <c r="H16" s="20">
        <v>45656</v>
      </c>
      <c r="I16" s="21">
        <v>1013503688</v>
      </c>
      <c r="J16" s="22">
        <v>278.87169999999998</v>
      </c>
      <c r="K16" s="23" t="s">
        <v>24</v>
      </c>
      <c r="L16" s="23" t="s">
        <v>25</v>
      </c>
      <c r="M16" s="15" t="s">
        <v>26</v>
      </c>
      <c r="N16" s="15" t="s">
        <v>27</v>
      </c>
      <c r="O16" s="15" t="s">
        <v>28</v>
      </c>
      <c r="P16" s="16">
        <v>278871.7</v>
      </c>
      <c r="Q16" s="15" t="s">
        <v>56</v>
      </c>
      <c r="R16" s="24" t="s">
        <v>68</v>
      </c>
      <c r="S16" s="13" t="s">
        <v>31</v>
      </c>
      <c r="T16" s="13" t="s">
        <v>32</v>
      </c>
      <c r="U16" s="13">
        <v>3101600</v>
      </c>
      <c r="V16" s="15" t="s">
        <v>33</v>
      </c>
      <c r="W16" s="13" t="s">
        <v>42</v>
      </c>
      <c r="X16" s="14">
        <v>278871.7</v>
      </c>
    </row>
    <row r="17" spans="1:24" ht="159.75" customHeight="1" x14ac:dyDescent="0.25">
      <c r="A17" s="17">
        <f>A16+1</f>
        <v>7</v>
      </c>
      <c r="B17" s="18" t="s">
        <v>69</v>
      </c>
      <c r="C17" s="15" t="s">
        <v>70</v>
      </c>
      <c r="D17" s="19">
        <v>2.6558482247673485</v>
      </c>
      <c r="E17" s="15" t="s">
        <v>60</v>
      </c>
      <c r="F17" s="15" t="s">
        <v>55</v>
      </c>
      <c r="G17" s="20">
        <v>44922</v>
      </c>
      <c r="H17" s="20">
        <v>46387</v>
      </c>
      <c r="I17" s="21">
        <v>736832900</v>
      </c>
      <c r="J17" s="22">
        <v>312.2602</v>
      </c>
      <c r="K17" s="23" t="s">
        <v>24</v>
      </c>
      <c r="L17" s="23" t="s">
        <v>25</v>
      </c>
      <c r="M17" s="15" t="s">
        <v>26</v>
      </c>
      <c r="N17" s="15" t="s">
        <v>27</v>
      </c>
      <c r="O17" s="15" t="s">
        <v>71</v>
      </c>
      <c r="P17" s="16">
        <v>312260.2</v>
      </c>
      <c r="Q17" s="15" t="s">
        <v>56</v>
      </c>
      <c r="R17" s="15" t="s">
        <v>448</v>
      </c>
      <c r="S17" s="15" t="s">
        <v>31</v>
      </c>
      <c r="T17" s="16" t="s">
        <v>72</v>
      </c>
      <c r="U17" s="15">
        <v>3101580</v>
      </c>
      <c r="V17" s="15" t="s">
        <v>33</v>
      </c>
      <c r="W17" s="15" t="s">
        <v>73</v>
      </c>
      <c r="X17" s="16">
        <v>312260.2</v>
      </c>
    </row>
    <row r="18" spans="1:24" ht="122.25" customHeight="1" x14ac:dyDescent="0.25">
      <c r="A18" s="17">
        <v>8</v>
      </c>
      <c r="B18" s="18" t="s">
        <v>74</v>
      </c>
      <c r="C18" s="15" t="s">
        <v>75</v>
      </c>
      <c r="D18" s="19">
        <v>2.3724999999999996</v>
      </c>
      <c r="E18" s="15" t="s">
        <v>38</v>
      </c>
      <c r="F18" s="15" t="s">
        <v>61</v>
      </c>
      <c r="G18" s="20">
        <v>44378</v>
      </c>
      <c r="H18" s="20">
        <v>46387</v>
      </c>
      <c r="I18" s="21">
        <v>3429384443</v>
      </c>
      <c r="J18" s="22">
        <v>2225.5165000000002</v>
      </c>
      <c r="K18" s="23" t="s">
        <v>62</v>
      </c>
      <c r="L18" s="23" t="s">
        <v>25</v>
      </c>
      <c r="M18" s="15" t="s">
        <v>26</v>
      </c>
      <c r="N18" s="15" t="s">
        <v>27</v>
      </c>
      <c r="O18" s="15" t="s">
        <v>28</v>
      </c>
      <c r="P18" s="16">
        <v>2225516.5</v>
      </c>
      <c r="Q18" s="15" t="s">
        <v>76</v>
      </c>
      <c r="R18" s="15" t="s">
        <v>77</v>
      </c>
      <c r="S18" s="15" t="s">
        <v>31</v>
      </c>
      <c r="T18" s="13" t="s">
        <v>32</v>
      </c>
      <c r="U18" s="15">
        <v>3101670</v>
      </c>
      <c r="V18" s="15" t="s">
        <v>33</v>
      </c>
      <c r="W18" s="15" t="s">
        <v>65</v>
      </c>
      <c r="X18" s="16">
        <v>2225516.5</v>
      </c>
    </row>
    <row r="19" spans="1:24" ht="97.5" customHeight="1" x14ac:dyDescent="0.25">
      <c r="A19" s="67">
        <v>9</v>
      </c>
      <c r="B19" s="68" t="s">
        <v>78</v>
      </c>
      <c r="C19" s="61" t="s">
        <v>79</v>
      </c>
      <c r="D19" s="69">
        <v>2.3635699462373414</v>
      </c>
      <c r="E19" s="61" t="s">
        <v>60</v>
      </c>
      <c r="F19" s="61" t="s">
        <v>39</v>
      </c>
      <c r="G19" s="63">
        <v>38353</v>
      </c>
      <c r="H19" s="63">
        <v>46387</v>
      </c>
      <c r="I19" s="64">
        <v>1121551516.5899999</v>
      </c>
      <c r="J19" s="65">
        <v>551.16480000000001</v>
      </c>
      <c r="K19" s="66" t="s">
        <v>24</v>
      </c>
      <c r="L19" s="66" t="s">
        <v>25</v>
      </c>
      <c r="M19" s="61" t="s">
        <v>26</v>
      </c>
      <c r="N19" s="61" t="s">
        <v>27</v>
      </c>
      <c r="O19" s="15" t="s">
        <v>28</v>
      </c>
      <c r="P19" s="16">
        <v>405364.8</v>
      </c>
      <c r="Q19" s="61" t="s">
        <v>29</v>
      </c>
      <c r="R19" s="61" t="s">
        <v>80</v>
      </c>
      <c r="S19" s="61" t="s">
        <v>31</v>
      </c>
      <c r="T19" s="13" t="s">
        <v>32</v>
      </c>
      <c r="U19" s="13">
        <v>3101600</v>
      </c>
      <c r="V19" s="15" t="s">
        <v>33</v>
      </c>
      <c r="W19" s="13" t="s">
        <v>42</v>
      </c>
      <c r="X19" s="14">
        <v>405364.8</v>
      </c>
    </row>
    <row r="20" spans="1:24" ht="96.75" customHeight="1" x14ac:dyDescent="0.25">
      <c r="A20" s="62"/>
      <c r="B20" s="62"/>
      <c r="C20" s="62"/>
      <c r="D20" s="62"/>
      <c r="E20" s="62"/>
      <c r="F20" s="62"/>
      <c r="G20" s="62"/>
      <c r="H20" s="62"/>
      <c r="I20" s="62"/>
      <c r="J20" s="62"/>
      <c r="K20" s="62"/>
      <c r="L20" s="62"/>
      <c r="M20" s="62"/>
      <c r="N20" s="62"/>
      <c r="O20" s="15" t="s">
        <v>71</v>
      </c>
      <c r="P20" s="16">
        <v>145800</v>
      </c>
      <c r="Q20" s="62"/>
      <c r="R20" s="62"/>
      <c r="S20" s="62"/>
      <c r="T20" s="15" t="s">
        <v>81</v>
      </c>
      <c r="U20" s="15">
        <v>3101570</v>
      </c>
      <c r="V20" s="15" t="s">
        <v>33</v>
      </c>
      <c r="W20" s="15" t="s">
        <v>82</v>
      </c>
      <c r="X20" s="16">
        <v>145800</v>
      </c>
    </row>
    <row r="21" spans="1:24" ht="27.6" customHeight="1" x14ac:dyDescent="0.25">
      <c r="A21" s="9"/>
      <c r="B21" s="9"/>
      <c r="C21" s="9" t="s">
        <v>83</v>
      </c>
      <c r="D21" s="10"/>
      <c r="E21" s="9"/>
      <c r="F21" s="9"/>
      <c r="G21" s="9"/>
      <c r="H21" s="9"/>
      <c r="I21" s="11">
        <f t="shared" ref="I21:J21" si="0">I22+I26+I23+I24+I25</f>
        <v>7673509369.6999998</v>
      </c>
      <c r="J21" s="12">
        <f t="shared" si="0"/>
        <v>1581.3621429999998</v>
      </c>
      <c r="K21" s="9"/>
      <c r="L21" s="9"/>
      <c r="M21" s="9"/>
      <c r="N21" s="9"/>
      <c r="O21" s="9"/>
      <c r="P21" s="12">
        <f>P22+P23+P24+P25+P26</f>
        <v>1581362.0999999999</v>
      </c>
      <c r="Q21" s="9"/>
      <c r="R21" s="9"/>
      <c r="S21" s="9"/>
      <c r="T21" s="9"/>
      <c r="U21" s="9"/>
      <c r="V21" s="9"/>
      <c r="W21" s="9"/>
      <c r="X21" s="12">
        <f>X22+X23+X24+X25+X26</f>
        <v>1581362.1</v>
      </c>
    </row>
    <row r="22" spans="1:24" ht="93" customHeight="1" x14ac:dyDescent="0.25">
      <c r="A22" s="17">
        <f>A19+1</f>
        <v>10</v>
      </c>
      <c r="B22" s="18" t="s">
        <v>84</v>
      </c>
      <c r="C22" s="15" t="s">
        <v>442</v>
      </c>
      <c r="D22" s="19">
        <v>5.6594065144885555</v>
      </c>
      <c r="E22" s="15" t="s">
        <v>85</v>
      </c>
      <c r="F22" s="15" t="s">
        <v>86</v>
      </c>
      <c r="G22" s="20">
        <v>44091</v>
      </c>
      <c r="H22" s="20">
        <v>46507</v>
      </c>
      <c r="I22" s="21">
        <v>2384386320</v>
      </c>
      <c r="J22" s="22">
        <v>946.94669999999996</v>
      </c>
      <c r="K22" s="23" t="s">
        <v>62</v>
      </c>
      <c r="L22" s="23" t="s">
        <v>25</v>
      </c>
      <c r="M22" s="15" t="s">
        <v>87</v>
      </c>
      <c r="N22" s="15" t="s">
        <v>27</v>
      </c>
      <c r="O22" s="23" t="s">
        <v>28</v>
      </c>
      <c r="P22" s="16">
        <v>946946.7</v>
      </c>
      <c r="Q22" s="15" t="s">
        <v>88</v>
      </c>
      <c r="R22" s="15" t="s">
        <v>89</v>
      </c>
      <c r="S22" s="15" t="s">
        <v>31</v>
      </c>
      <c r="T22" s="13" t="s">
        <v>32</v>
      </c>
      <c r="U22" s="15">
        <v>3506610</v>
      </c>
      <c r="V22" s="15" t="s">
        <v>90</v>
      </c>
      <c r="W22" s="15" t="s">
        <v>91</v>
      </c>
      <c r="X22" s="16">
        <v>946946.7</v>
      </c>
    </row>
    <row r="23" spans="1:24" ht="132" customHeight="1" x14ac:dyDescent="0.25">
      <c r="A23" s="17">
        <v>11</v>
      </c>
      <c r="B23" s="18" t="s">
        <v>92</v>
      </c>
      <c r="C23" s="15" t="s">
        <v>93</v>
      </c>
      <c r="D23" s="19">
        <v>5.2891466901199298</v>
      </c>
      <c r="E23" s="15" t="s">
        <v>94</v>
      </c>
      <c r="F23" s="15" t="s">
        <v>61</v>
      </c>
      <c r="G23" s="20">
        <v>45292</v>
      </c>
      <c r="H23" s="20">
        <v>46011</v>
      </c>
      <c r="I23" s="21">
        <v>75909858</v>
      </c>
      <c r="J23" s="22">
        <v>73.727699999999999</v>
      </c>
      <c r="K23" s="23" t="s">
        <v>46</v>
      </c>
      <c r="L23" s="23" t="s">
        <v>25</v>
      </c>
      <c r="M23" s="15" t="s">
        <v>95</v>
      </c>
      <c r="N23" s="15" t="s">
        <v>48</v>
      </c>
      <c r="O23" s="23" t="s">
        <v>49</v>
      </c>
      <c r="P23" s="16">
        <v>73727.7</v>
      </c>
      <c r="Q23" s="15" t="s">
        <v>32</v>
      </c>
      <c r="R23" s="15" t="s">
        <v>50</v>
      </c>
      <c r="S23" s="15" t="s">
        <v>31</v>
      </c>
      <c r="T23" s="61" t="s">
        <v>32</v>
      </c>
      <c r="U23" s="61">
        <v>3601840</v>
      </c>
      <c r="V23" s="61" t="s">
        <v>96</v>
      </c>
      <c r="W23" s="61" t="s">
        <v>97</v>
      </c>
      <c r="X23" s="73">
        <v>342924.9</v>
      </c>
    </row>
    <row r="24" spans="1:24" ht="93" customHeight="1" x14ac:dyDescent="0.25">
      <c r="A24" s="17">
        <v>12</v>
      </c>
      <c r="B24" s="18" t="s">
        <v>98</v>
      </c>
      <c r="C24" s="15" t="s">
        <v>99</v>
      </c>
      <c r="D24" s="19">
        <v>4.4141941480061897</v>
      </c>
      <c r="E24" s="15" t="s">
        <v>94</v>
      </c>
      <c r="F24" s="15" t="s">
        <v>449</v>
      </c>
      <c r="G24" s="20">
        <v>44109</v>
      </c>
      <c r="H24" s="20">
        <v>46660</v>
      </c>
      <c r="I24" s="21">
        <v>1581916494.7</v>
      </c>
      <c r="J24" s="22">
        <v>269.19720000000001</v>
      </c>
      <c r="K24" s="23" t="s">
        <v>46</v>
      </c>
      <c r="L24" s="23" t="s">
        <v>25</v>
      </c>
      <c r="M24" s="15" t="s">
        <v>95</v>
      </c>
      <c r="N24" s="15" t="s">
        <v>48</v>
      </c>
      <c r="O24" s="23" t="s">
        <v>49</v>
      </c>
      <c r="P24" s="16">
        <v>269197.2</v>
      </c>
      <c r="Q24" s="15" t="s">
        <v>32</v>
      </c>
      <c r="R24" s="15" t="s">
        <v>50</v>
      </c>
      <c r="S24" s="15" t="s">
        <v>31</v>
      </c>
      <c r="T24" s="62"/>
      <c r="U24" s="62"/>
      <c r="V24" s="62"/>
      <c r="W24" s="62"/>
      <c r="X24" s="62"/>
    </row>
    <row r="25" spans="1:24" ht="118.5" customHeight="1" x14ac:dyDescent="0.25">
      <c r="A25" s="17">
        <v>13</v>
      </c>
      <c r="B25" s="18" t="s">
        <v>100</v>
      </c>
      <c r="C25" s="15" t="s">
        <v>101</v>
      </c>
      <c r="D25" s="19">
        <v>4.1425000000000001</v>
      </c>
      <c r="E25" s="15" t="s">
        <v>85</v>
      </c>
      <c r="F25" s="15" t="s">
        <v>102</v>
      </c>
      <c r="G25" s="20">
        <v>42530</v>
      </c>
      <c r="H25" s="20">
        <v>46022</v>
      </c>
      <c r="I25" s="21">
        <v>3472232354</v>
      </c>
      <c r="J25" s="22">
        <v>132.42619999999999</v>
      </c>
      <c r="K25" s="23" t="s">
        <v>62</v>
      </c>
      <c r="L25" s="23" t="s">
        <v>25</v>
      </c>
      <c r="M25" s="15" t="s">
        <v>47</v>
      </c>
      <c r="N25" s="15" t="s">
        <v>27</v>
      </c>
      <c r="O25" s="23" t="s">
        <v>28</v>
      </c>
      <c r="P25" s="16">
        <v>132426.20000000001</v>
      </c>
      <c r="Q25" s="15" t="s">
        <v>88</v>
      </c>
      <c r="R25" s="15" t="s">
        <v>89</v>
      </c>
      <c r="S25" s="15" t="s">
        <v>31</v>
      </c>
      <c r="T25" s="13" t="s">
        <v>32</v>
      </c>
      <c r="U25" s="15">
        <v>3111610</v>
      </c>
      <c r="V25" s="15" t="s">
        <v>103</v>
      </c>
      <c r="W25" s="15" t="s">
        <v>104</v>
      </c>
      <c r="X25" s="16">
        <v>132426.20000000001</v>
      </c>
    </row>
    <row r="26" spans="1:24" ht="95.25" customHeight="1" x14ac:dyDescent="0.25">
      <c r="A26" s="17">
        <v>14</v>
      </c>
      <c r="B26" s="18" t="s">
        <v>105</v>
      </c>
      <c r="C26" s="15" t="s">
        <v>106</v>
      </c>
      <c r="D26" s="19">
        <v>1.597215077</v>
      </c>
      <c r="E26" s="15" t="s">
        <v>94</v>
      </c>
      <c r="F26" s="15" t="s">
        <v>39</v>
      </c>
      <c r="G26" s="20">
        <v>45658</v>
      </c>
      <c r="H26" s="20">
        <v>46022</v>
      </c>
      <c r="I26" s="21">
        <v>159064343</v>
      </c>
      <c r="J26" s="22">
        <v>159.06434300000001</v>
      </c>
      <c r="K26" s="23" t="s">
        <v>46</v>
      </c>
      <c r="L26" s="23" t="s">
        <v>25</v>
      </c>
      <c r="M26" s="15" t="s">
        <v>95</v>
      </c>
      <c r="N26" s="15" t="s">
        <v>48</v>
      </c>
      <c r="O26" s="23" t="s">
        <v>49</v>
      </c>
      <c r="P26" s="16">
        <v>159064.29999999999</v>
      </c>
      <c r="Q26" s="15" t="s">
        <v>32</v>
      </c>
      <c r="R26" s="15" t="s">
        <v>50</v>
      </c>
      <c r="S26" s="15" t="s">
        <v>31</v>
      </c>
      <c r="T26" s="13" t="s">
        <v>32</v>
      </c>
      <c r="U26" s="15">
        <v>3601850</v>
      </c>
      <c r="V26" s="15" t="s">
        <v>96</v>
      </c>
      <c r="W26" s="15" t="s">
        <v>107</v>
      </c>
      <c r="X26" s="16">
        <v>159064.29999999999</v>
      </c>
    </row>
    <row r="27" spans="1:24" ht="15.75" customHeight="1" x14ac:dyDescent="0.25">
      <c r="A27" s="9"/>
      <c r="B27" s="9"/>
      <c r="C27" s="9" t="s">
        <v>108</v>
      </c>
      <c r="D27" s="10"/>
      <c r="E27" s="9"/>
      <c r="F27" s="9"/>
      <c r="G27" s="9"/>
      <c r="H27" s="9"/>
      <c r="I27" s="11">
        <f>SUM(I28:I42)</f>
        <v>98957004860</v>
      </c>
      <c r="J27" s="12">
        <f>J28+J29+J30+J33+J34+J35+J36+J38+J39+J40+J41+J42+J37+J32</f>
        <v>53124.281900000002</v>
      </c>
      <c r="K27" s="25"/>
      <c r="L27" s="25"/>
      <c r="M27" s="25"/>
      <c r="N27" s="25"/>
      <c r="O27" s="25"/>
      <c r="P27" s="12">
        <f>P28+P29+P30+P33+P34+P35+P36+P38+P39+P40+P41+P42+P37+P31+P32</f>
        <v>53124281.900000013</v>
      </c>
      <c r="Q27" s="25"/>
      <c r="R27" s="25"/>
      <c r="S27" s="25"/>
      <c r="T27" s="25"/>
      <c r="U27" s="25"/>
      <c r="V27" s="25"/>
      <c r="W27" s="25"/>
      <c r="X27" s="12">
        <f>X29+X30+X37+X31+X39+X42</f>
        <v>3168385.6</v>
      </c>
    </row>
    <row r="28" spans="1:24" ht="389.1" customHeight="1" x14ac:dyDescent="0.25">
      <c r="A28" s="17">
        <v>15</v>
      </c>
      <c r="B28" s="26" t="s">
        <v>109</v>
      </c>
      <c r="C28" s="15" t="s">
        <v>110</v>
      </c>
      <c r="D28" s="19">
        <v>5.5725000000000007</v>
      </c>
      <c r="E28" s="15" t="s">
        <v>111</v>
      </c>
      <c r="F28" s="15" t="s">
        <v>112</v>
      </c>
      <c r="G28" s="20">
        <v>44722</v>
      </c>
      <c r="H28" s="20">
        <v>46387</v>
      </c>
      <c r="I28" s="21">
        <v>11659543760</v>
      </c>
      <c r="J28" s="22">
        <v>3124.4850000000001</v>
      </c>
      <c r="K28" s="23" t="s">
        <v>113</v>
      </c>
      <c r="L28" s="23" t="s">
        <v>25</v>
      </c>
      <c r="M28" s="15" t="s">
        <v>114</v>
      </c>
      <c r="N28" s="15" t="s">
        <v>32</v>
      </c>
      <c r="O28" s="23" t="s">
        <v>115</v>
      </c>
      <c r="P28" s="16">
        <v>3124485</v>
      </c>
      <c r="Q28" s="15" t="s">
        <v>40</v>
      </c>
      <c r="R28" s="27" t="s">
        <v>116</v>
      </c>
      <c r="S28" s="23" t="s">
        <v>117</v>
      </c>
      <c r="T28" s="13" t="s">
        <v>32</v>
      </c>
      <c r="U28" s="13" t="s">
        <v>32</v>
      </c>
      <c r="V28" s="13" t="s">
        <v>32</v>
      </c>
      <c r="W28" s="13" t="s">
        <v>32</v>
      </c>
      <c r="X28" s="13" t="s">
        <v>32</v>
      </c>
    </row>
    <row r="29" spans="1:24" ht="261" customHeight="1" x14ac:dyDescent="0.25">
      <c r="A29" s="17">
        <f t="shared" ref="A29:A30" si="1">A28+1</f>
        <v>16</v>
      </c>
      <c r="B29" s="18" t="s">
        <v>118</v>
      </c>
      <c r="C29" s="15" t="s">
        <v>119</v>
      </c>
      <c r="D29" s="19">
        <v>5.3800000000000008</v>
      </c>
      <c r="E29" s="15" t="s">
        <v>120</v>
      </c>
      <c r="F29" s="15" t="s">
        <v>121</v>
      </c>
      <c r="G29" s="20">
        <v>45454</v>
      </c>
      <c r="H29" s="20">
        <v>45777</v>
      </c>
      <c r="I29" s="21">
        <v>1914297500</v>
      </c>
      <c r="J29" s="22">
        <v>14.625</v>
      </c>
      <c r="K29" s="23" t="s">
        <v>24</v>
      </c>
      <c r="L29" s="23" t="s">
        <v>25</v>
      </c>
      <c r="M29" s="15" t="s">
        <v>26</v>
      </c>
      <c r="N29" s="15" t="s">
        <v>27</v>
      </c>
      <c r="O29" s="23" t="s">
        <v>71</v>
      </c>
      <c r="P29" s="16">
        <v>14625</v>
      </c>
      <c r="Q29" s="15" t="s">
        <v>40</v>
      </c>
      <c r="R29" s="15" t="s">
        <v>122</v>
      </c>
      <c r="S29" s="15" t="s">
        <v>31</v>
      </c>
      <c r="T29" s="15" t="s">
        <v>123</v>
      </c>
      <c r="U29" s="15">
        <v>3101120</v>
      </c>
      <c r="V29" s="15" t="s">
        <v>33</v>
      </c>
      <c r="W29" s="15" t="s">
        <v>124</v>
      </c>
      <c r="X29" s="16">
        <v>14625</v>
      </c>
    </row>
    <row r="30" spans="1:24" ht="93" customHeight="1" x14ac:dyDescent="0.25">
      <c r="A30" s="67">
        <f t="shared" si="1"/>
        <v>17</v>
      </c>
      <c r="B30" s="68" t="s">
        <v>125</v>
      </c>
      <c r="C30" s="61" t="s">
        <v>126</v>
      </c>
      <c r="D30" s="69">
        <v>4.4325000000000001</v>
      </c>
      <c r="E30" s="61" t="s">
        <v>127</v>
      </c>
      <c r="F30" s="61" t="s">
        <v>39</v>
      </c>
      <c r="G30" s="63">
        <v>44562</v>
      </c>
      <c r="H30" s="63">
        <v>46022</v>
      </c>
      <c r="I30" s="64">
        <v>14280000000</v>
      </c>
      <c r="J30" s="65">
        <v>446.65769999999998</v>
      </c>
      <c r="K30" s="66" t="s">
        <v>24</v>
      </c>
      <c r="L30" s="66" t="s">
        <v>25</v>
      </c>
      <c r="M30" s="61" t="s">
        <v>114</v>
      </c>
      <c r="N30" s="61" t="s">
        <v>27</v>
      </c>
      <c r="O30" s="15" t="s">
        <v>28</v>
      </c>
      <c r="P30" s="16">
        <v>433595.1</v>
      </c>
      <c r="Q30" s="61" t="s">
        <v>40</v>
      </c>
      <c r="R30" s="72" t="s">
        <v>128</v>
      </c>
      <c r="S30" s="15" t="s">
        <v>31</v>
      </c>
      <c r="T30" s="13" t="s">
        <v>32</v>
      </c>
      <c r="U30" s="15">
        <v>2401640</v>
      </c>
      <c r="V30" s="15" t="s">
        <v>129</v>
      </c>
      <c r="W30" s="15" t="s">
        <v>130</v>
      </c>
      <c r="X30" s="16">
        <v>433595.1</v>
      </c>
    </row>
    <row r="31" spans="1:24" ht="111" customHeight="1" x14ac:dyDescent="0.25">
      <c r="A31" s="62"/>
      <c r="B31" s="62"/>
      <c r="C31" s="62"/>
      <c r="D31" s="62"/>
      <c r="E31" s="62"/>
      <c r="F31" s="62"/>
      <c r="G31" s="62"/>
      <c r="H31" s="62"/>
      <c r="I31" s="62"/>
      <c r="J31" s="62"/>
      <c r="K31" s="62"/>
      <c r="L31" s="62"/>
      <c r="M31" s="62"/>
      <c r="N31" s="62"/>
      <c r="O31" s="15" t="s">
        <v>28</v>
      </c>
      <c r="P31" s="16">
        <v>13062.6</v>
      </c>
      <c r="Q31" s="62"/>
      <c r="R31" s="62"/>
      <c r="S31" s="15" t="s">
        <v>31</v>
      </c>
      <c r="T31" s="13" t="s">
        <v>32</v>
      </c>
      <c r="U31" s="15">
        <v>2401630</v>
      </c>
      <c r="V31" s="15" t="s">
        <v>129</v>
      </c>
      <c r="W31" s="15" t="s">
        <v>131</v>
      </c>
      <c r="X31" s="16">
        <v>13062.6</v>
      </c>
    </row>
    <row r="32" spans="1:24" s="59" customFormat="1" ht="246.75" customHeight="1" x14ac:dyDescent="0.25">
      <c r="A32" s="17">
        <v>18</v>
      </c>
      <c r="B32" s="26" t="s">
        <v>454</v>
      </c>
      <c r="C32" s="15" t="s">
        <v>453</v>
      </c>
      <c r="D32" s="19">
        <v>3.2275</v>
      </c>
      <c r="E32" s="15" t="s">
        <v>139</v>
      </c>
      <c r="F32" s="15" t="s">
        <v>39</v>
      </c>
      <c r="G32" s="20">
        <v>45884</v>
      </c>
      <c r="H32" s="20">
        <v>47249</v>
      </c>
      <c r="I32" s="21">
        <v>2519910000</v>
      </c>
      <c r="J32" s="22">
        <v>2519.91</v>
      </c>
      <c r="K32" s="23" t="s">
        <v>113</v>
      </c>
      <c r="L32" s="23" t="s">
        <v>25</v>
      </c>
      <c r="M32" s="15" t="s">
        <v>114</v>
      </c>
      <c r="N32" s="15" t="s">
        <v>32</v>
      </c>
      <c r="O32" s="23" t="s">
        <v>115</v>
      </c>
      <c r="P32" s="16">
        <v>2519910</v>
      </c>
      <c r="Q32" s="15" t="s">
        <v>135</v>
      </c>
      <c r="R32" s="15" t="s">
        <v>455</v>
      </c>
      <c r="S32" s="23" t="s">
        <v>117</v>
      </c>
      <c r="T32" s="58" t="s">
        <v>32</v>
      </c>
      <c r="U32" s="58" t="s">
        <v>32</v>
      </c>
      <c r="V32" s="58" t="s">
        <v>32</v>
      </c>
      <c r="W32" s="15" t="s">
        <v>32</v>
      </c>
      <c r="X32" s="15" t="s">
        <v>32</v>
      </c>
    </row>
    <row r="33" spans="1:26" ht="210.75" customHeight="1" x14ac:dyDescent="0.25">
      <c r="A33" s="17">
        <v>19</v>
      </c>
      <c r="B33" s="26" t="s">
        <v>132</v>
      </c>
      <c r="C33" s="15" t="s">
        <v>133</v>
      </c>
      <c r="D33" s="19">
        <v>4.2799999999999994</v>
      </c>
      <c r="E33" s="15" t="s">
        <v>111</v>
      </c>
      <c r="F33" s="15" t="s">
        <v>134</v>
      </c>
      <c r="G33" s="20">
        <v>45611</v>
      </c>
      <c r="H33" s="20">
        <v>47197</v>
      </c>
      <c r="I33" s="21">
        <v>8774700000</v>
      </c>
      <c r="J33" s="22">
        <v>8774.7000000000007</v>
      </c>
      <c r="K33" s="23" t="s">
        <v>113</v>
      </c>
      <c r="L33" s="23" t="s">
        <v>25</v>
      </c>
      <c r="M33" s="15" t="s">
        <v>114</v>
      </c>
      <c r="N33" s="15" t="s">
        <v>32</v>
      </c>
      <c r="O33" s="23" t="s">
        <v>115</v>
      </c>
      <c r="P33" s="16">
        <v>8774700</v>
      </c>
      <c r="Q33" s="15" t="s">
        <v>135</v>
      </c>
      <c r="R33" s="15" t="s">
        <v>136</v>
      </c>
      <c r="S33" s="23" t="s">
        <v>117</v>
      </c>
      <c r="T33" s="13" t="s">
        <v>32</v>
      </c>
      <c r="U33" s="13" t="s">
        <v>32</v>
      </c>
      <c r="V33" s="13" t="s">
        <v>32</v>
      </c>
      <c r="W33" s="15" t="s">
        <v>32</v>
      </c>
      <c r="X33" s="15" t="s">
        <v>32</v>
      </c>
    </row>
    <row r="34" spans="1:26" ht="72.95" customHeight="1" x14ac:dyDescent="0.25">
      <c r="A34" s="17">
        <f t="shared" ref="A34:A37" si="2">A33+1</f>
        <v>20</v>
      </c>
      <c r="B34" s="26" t="s">
        <v>137</v>
      </c>
      <c r="C34" s="15" t="s">
        <v>138</v>
      </c>
      <c r="D34" s="19">
        <v>4.2349999999999994</v>
      </c>
      <c r="E34" s="15" t="s">
        <v>139</v>
      </c>
      <c r="F34" s="15" t="s">
        <v>140</v>
      </c>
      <c r="G34" s="20">
        <v>45292</v>
      </c>
      <c r="H34" s="20">
        <v>46752</v>
      </c>
      <c r="I34" s="21">
        <v>6630955000</v>
      </c>
      <c r="J34" s="22">
        <v>5894.8617000000004</v>
      </c>
      <c r="K34" s="23" t="s">
        <v>113</v>
      </c>
      <c r="L34" s="23" t="s">
        <v>25</v>
      </c>
      <c r="M34" s="15" t="s">
        <v>114</v>
      </c>
      <c r="N34" s="15" t="s">
        <v>32</v>
      </c>
      <c r="O34" s="23" t="s">
        <v>115</v>
      </c>
      <c r="P34" s="16">
        <v>5894861.7000000002</v>
      </c>
      <c r="Q34" s="15" t="s">
        <v>141</v>
      </c>
      <c r="R34" s="15" t="s">
        <v>142</v>
      </c>
      <c r="S34" s="23" t="s">
        <v>117</v>
      </c>
      <c r="T34" s="13" t="s">
        <v>32</v>
      </c>
      <c r="U34" s="13" t="s">
        <v>32</v>
      </c>
      <c r="V34" s="13" t="s">
        <v>32</v>
      </c>
      <c r="W34" s="15" t="s">
        <v>32</v>
      </c>
      <c r="X34" s="15" t="s">
        <v>32</v>
      </c>
    </row>
    <row r="35" spans="1:26" ht="84" customHeight="1" x14ac:dyDescent="0.25">
      <c r="A35" s="17">
        <f t="shared" si="2"/>
        <v>21</v>
      </c>
      <c r="B35" s="26" t="s">
        <v>143</v>
      </c>
      <c r="C35" s="15" t="s">
        <v>144</v>
      </c>
      <c r="D35" s="19">
        <v>3.9424999999999994</v>
      </c>
      <c r="E35" s="15" t="s">
        <v>111</v>
      </c>
      <c r="F35" s="15" t="s">
        <v>145</v>
      </c>
      <c r="G35" s="20">
        <v>45778</v>
      </c>
      <c r="H35" s="20">
        <v>47848</v>
      </c>
      <c r="I35" s="21">
        <v>4578325500</v>
      </c>
      <c r="J35" s="22">
        <v>4820.634</v>
      </c>
      <c r="K35" s="23" t="s">
        <v>113</v>
      </c>
      <c r="L35" s="23" t="s">
        <v>25</v>
      </c>
      <c r="M35" s="15" t="s">
        <v>114</v>
      </c>
      <c r="N35" s="15" t="s">
        <v>32</v>
      </c>
      <c r="O35" s="23" t="s">
        <v>115</v>
      </c>
      <c r="P35" s="16">
        <v>4820634</v>
      </c>
      <c r="Q35" s="15" t="s">
        <v>29</v>
      </c>
      <c r="R35" s="15" t="s">
        <v>146</v>
      </c>
      <c r="S35" s="23" t="s">
        <v>117</v>
      </c>
      <c r="T35" s="13" t="s">
        <v>32</v>
      </c>
      <c r="U35" s="13" t="s">
        <v>32</v>
      </c>
      <c r="V35" s="13" t="s">
        <v>32</v>
      </c>
      <c r="W35" s="15" t="s">
        <v>32</v>
      </c>
      <c r="X35" s="15" t="s">
        <v>32</v>
      </c>
    </row>
    <row r="36" spans="1:26" ht="60.6" customHeight="1" x14ac:dyDescent="0.25">
      <c r="A36" s="17">
        <f t="shared" si="2"/>
        <v>22</v>
      </c>
      <c r="B36" s="26" t="s">
        <v>147</v>
      </c>
      <c r="C36" s="15" t="s">
        <v>148</v>
      </c>
      <c r="D36" s="19">
        <v>3.8499999999999992</v>
      </c>
      <c r="E36" s="15" t="s">
        <v>139</v>
      </c>
      <c r="F36" s="15" t="s">
        <v>39</v>
      </c>
      <c r="G36" s="20">
        <v>45292</v>
      </c>
      <c r="H36" s="20">
        <v>46387</v>
      </c>
      <c r="I36" s="21">
        <v>12250406000</v>
      </c>
      <c r="J36" s="22">
        <v>8431.15</v>
      </c>
      <c r="K36" s="23" t="s">
        <v>113</v>
      </c>
      <c r="L36" s="23" t="s">
        <v>25</v>
      </c>
      <c r="M36" s="15" t="s">
        <v>114</v>
      </c>
      <c r="N36" s="15" t="s">
        <v>32</v>
      </c>
      <c r="O36" s="23" t="s">
        <v>115</v>
      </c>
      <c r="P36" s="16">
        <v>8431150</v>
      </c>
      <c r="Q36" s="15" t="s">
        <v>141</v>
      </c>
      <c r="R36" s="15" t="s">
        <v>142</v>
      </c>
      <c r="S36" s="23" t="s">
        <v>117</v>
      </c>
      <c r="T36" s="13" t="s">
        <v>32</v>
      </c>
      <c r="U36" s="13" t="s">
        <v>32</v>
      </c>
      <c r="V36" s="13" t="s">
        <v>32</v>
      </c>
      <c r="W36" s="15" t="s">
        <v>32</v>
      </c>
      <c r="X36" s="15" t="s">
        <v>32</v>
      </c>
    </row>
    <row r="37" spans="1:26" ht="96" customHeight="1" x14ac:dyDescent="0.25">
      <c r="A37" s="17">
        <f t="shared" si="2"/>
        <v>23</v>
      </c>
      <c r="B37" s="18" t="s">
        <v>149</v>
      </c>
      <c r="C37" s="15" t="s">
        <v>150</v>
      </c>
      <c r="D37" s="19">
        <v>3.8426</v>
      </c>
      <c r="E37" s="15" t="s">
        <v>127</v>
      </c>
      <c r="F37" s="15" t="s">
        <v>39</v>
      </c>
      <c r="G37" s="20">
        <v>40179</v>
      </c>
      <c r="H37" s="20">
        <v>46022</v>
      </c>
      <c r="I37" s="21">
        <v>9962593700</v>
      </c>
      <c r="J37" s="22">
        <v>132.59370000000001</v>
      </c>
      <c r="K37" s="23" t="s">
        <v>24</v>
      </c>
      <c r="L37" s="23" t="s">
        <v>25</v>
      </c>
      <c r="M37" s="15" t="s">
        <v>114</v>
      </c>
      <c r="N37" s="15" t="s">
        <v>27</v>
      </c>
      <c r="O37" s="23" t="s">
        <v>28</v>
      </c>
      <c r="P37" s="16">
        <v>132593.70000000001</v>
      </c>
      <c r="Q37" s="15" t="s">
        <v>29</v>
      </c>
      <c r="R37" s="15" t="s">
        <v>151</v>
      </c>
      <c r="S37" s="15" t="s">
        <v>31</v>
      </c>
      <c r="T37" s="13" t="s">
        <v>32</v>
      </c>
      <c r="U37" s="15">
        <v>2401670</v>
      </c>
      <c r="V37" s="15" t="s">
        <v>129</v>
      </c>
      <c r="W37" s="15" t="s">
        <v>152</v>
      </c>
      <c r="X37" s="16">
        <v>132593.70000000001</v>
      </c>
    </row>
    <row r="38" spans="1:26" ht="75" customHeight="1" x14ac:dyDescent="0.25">
      <c r="A38" s="17">
        <v>24</v>
      </c>
      <c r="B38" s="26" t="s">
        <v>153</v>
      </c>
      <c r="C38" s="15" t="s">
        <v>154</v>
      </c>
      <c r="D38" s="19">
        <v>3.5674999999999999</v>
      </c>
      <c r="E38" s="15" t="s">
        <v>111</v>
      </c>
      <c r="F38" s="15" t="s">
        <v>39</v>
      </c>
      <c r="G38" s="20">
        <v>45658</v>
      </c>
      <c r="H38" s="20">
        <v>47483</v>
      </c>
      <c r="I38" s="21">
        <v>13769400</v>
      </c>
      <c r="J38" s="22">
        <v>5784.7608</v>
      </c>
      <c r="K38" s="23" t="s">
        <v>113</v>
      </c>
      <c r="L38" s="23" t="s">
        <v>25</v>
      </c>
      <c r="M38" s="15" t="s">
        <v>114</v>
      </c>
      <c r="N38" s="15" t="s">
        <v>32</v>
      </c>
      <c r="O38" s="23" t="s">
        <v>115</v>
      </c>
      <c r="P38" s="16">
        <v>5784760.7999999998</v>
      </c>
      <c r="Q38" s="15" t="s">
        <v>135</v>
      </c>
      <c r="R38" s="15" t="s">
        <v>146</v>
      </c>
      <c r="S38" s="23" t="s">
        <v>117</v>
      </c>
      <c r="T38" s="13" t="s">
        <v>32</v>
      </c>
      <c r="U38" s="13" t="s">
        <v>32</v>
      </c>
      <c r="V38" s="13" t="s">
        <v>32</v>
      </c>
      <c r="W38" s="15" t="s">
        <v>32</v>
      </c>
      <c r="X38" s="15" t="s">
        <v>32</v>
      </c>
    </row>
    <row r="39" spans="1:26" ht="129.75" customHeight="1" x14ac:dyDescent="0.25">
      <c r="A39" s="17">
        <f t="shared" ref="A39:A42" si="3">A38+1</f>
        <v>25</v>
      </c>
      <c r="B39" s="18" t="s">
        <v>155</v>
      </c>
      <c r="C39" s="15" t="s">
        <v>156</v>
      </c>
      <c r="D39" s="19">
        <v>3.5574999999999997</v>
      </c>
      <c r="E39" s="15" t="s">
        <v>127</v>
      </c>
      <c r="F39" s="15" t="s">
        <v>157</v>
      </c>
      <c r="G39" s="20">
        <v>42339</v>
      </c>
      <c r="H39" s="20">
        <v>46022</v>
      </c>
      <c r="I39" s="21">
        <v>1701000000</v>
      </c>
      <c r="J39" s="22">
        <v>32.351199999999999</v>
      </c>
      <c r="K39" s="23" t="s">
        <v>24</v>
      </c>
      <c r="L39" s="23" t="s">
        <v>25</v>
      </c>
      <c r="M39" s="15" t="s">
        <v>114</v>
      </c>
      <c r="N39" s="15" t="s">
        <v>27</v>
      </c>
      <c r="O39" s="23" t="s">
        <v>28</v>
      </c>
      <c r="P39" s="16">
        <v>32351.200000000001</v>
      </c>
      <c r="Q39" s="15" t="s">
        <v>56</v>
      </c>
      <c r="R39" s="15" t="s">
        <v>450</v>
      </c>
      <c r="S39" s="15" t="s">
        <v>31</v>
      </c>
      <c r="T39" s="13" t="s">
        <v>32</v>
      </c>
      <c r="U39" s="15">
        <v>2401680</v>
      </c>
      <c r="V39" s="15" t="s">
        <v>129</v>
      </c>
      <c r="W39" s="15" t="s">
        <v>158</v>
      </c>
      <c r="X39" s="16">
        <v>32351.200000000001</v>
      </c>
    </row>
    <row r="40" spans="1:26" ht="79.5" customHeight="1" x14ac:dyDescent="0.25">
      <c r="A40" s="17">
        <f t="shared" si="3"/>
        <v>26</v>
      </c>
      <c r="B40" s="18" t="s">
        <v>159</v>
      </c>
      <c r="C40" s="15" t="s">
        <v>160</v>
      </c>
      <c r="D40" s="19">
        <v>3.4099999999999997</v>
      </c>
      <c r="E40" s="15" t="s">
        <v>127</v>
      </c>
      <c r="F40" s="15" t="s">
        <v>39</v>
      </c>
      <c r="G40" s="20">
        <v>45676</v>
      </c>
      <c r="H40" s="20">
        <v>47106</v>
      </c>
      <c r="I40" s="21">
        <v>3780000000</v>
      </c>
      <c r="J40" s="22">
        <v>4338.5706</v>
      </c>
      <c r="K40" s="23" t="s">
        <v>113</v>
      </c>
      <c r="L40" s="23" t="s">
        <v>25</v>
      </c>
      <c r="M40" s="15" t="s">
        <v>114</v>
      </c>
      <c r="N40" s="15" t="s">
        <v>32</v>
      </c>
      <c r="O40" s="23" t="s">
        <v>115</v>
      </c>
      <c r="P40" s="16">
        <v>4338570.5999999996</v>
      </c>
      <c r="Q40" s="15" t="s">
        <v>135</v>
      </c>
      <c r="R40" s="15" t="s">
        <v>146</v>
      </c>
      <c r="S40" s="23" t="s">
        <v>117</v>
      </c>
      <c r="T40" s="13" t="s">
        <v>32</v>
      </c>
      <c r="U40" s="13" t="s">
        <v>32</v>
      </c>
      <c r="V40" s="13" t="s">
        <v>32</v>
      </c>
      <c r="W40" s="15" t="s">
        <v>32</v>
      </c>
      <c r="X40" s="15" t="s">
        <v>32</v>
      </c>
      <c r="Y40" s="28"/>
      <c r="Z40" s="28"/>
    </row>
    <row r="41" spans="1:26" ht="137.1" customHeight="1" x14ac:dyDescent="0.25">
      <c r="A41" s="17">
        <f t="shared" si="3"/>
        <v>27</v>
      </c>
      <c r="B41" s="26" t="s">
        <v>161</v>
      </c>
      <c r="C41" s="15" t="s">
        <v>162</v>
      </c>
      <c r="D41" s="19">
        <v>3.2924999999999991</v>
      </c>
      <c r="E41" s="15" t="s">
        <v>120</v>
      </c>
      <c r="F41" s="15" t="s">
        <v>39</v>
      </c>
      <c r="G41" s="20">
        <v>45566</v>
      </c>
      <c r="H41" s="20">
        <v>46419</v>
      </c>
      <c r="I41" s="21">
        <v>12751504000</v>
      </c>
      <c r="J41" s="22">
        <v>6266.8242</v>
      </c>
      <c r="K41" s="23" t="s">
        <v>113</v>
      </c>
      <c r="L41" s="23" t="s">
        <v>25</v>
      </c>
      <c r="M41" s="15" t="s">
        <v>114</v>
      </c>
      <c r="N41" s="15" t="s">
        <v>32</v>
      </c>
      <c r="O41" s="23" t="s">
        <v>115</v>
      </c>
      <c r="P41" s="16">
        <v>6266824.2000000002</v>
      </c>
      <c r="Q41" s="15" t="s">
        <v>135</v>
      </c>
      <c r="R41" s="15" t="s">
        <v>146</v>
      </c>
      <c r="S41" s="23" t="s">
        <v>117</v>
      </c>
      <c r="T41" s="13" t="s">
        <v>32</v>
      </c>
      <c r="U41" s="13" t="s">
        <v>32</v>
      </c>
      <c r="V41" s="13" t="s">
        <v>32</v>
      </c>
      <c r="W41" s="15" t="s">
        <v>32</v>
      </c>
      <c r="X41" s="15" t="s">
        <v>32</v>
      </c>
    </row>
    <row r="42" spans="1:26" ht="67.5" customHeight="1" x14ac:dyDescent="0.25">
      <c r="A42" s="17">
        <f t="shared" si="3"/>
        <v>28</v>
      </c>
      <c r="B42" s="18" t="s">
        <v>163</v>
      </c>
      <c r="C42" s="15" t="s">
        <v>164</v>
      </c>
      <c r="D42" s="19">
        <v>3.2009999999999996</v>
      </c>
      <c r="E42" s="15" t="s">
        <v>127</v>
      </c>
      <c r="F42" s="15" t="s">
        <v>39</v>
      </c>
      <c r="G42" s="20">
        <v>45292</v>
      </c>
      <c r="H42" s="20">
        <v>46022</v>
      </c>
      <c r="I42" s="21">
        <v>8140000000</v>
      </c>
      <c r="J42" s="22">
        <v>2542.1579999999999</v>
      </c>
      <c r="K42" s="23" t="s">
        <v>24</v>
      </c>
      <c r="L42" s="23" t="s">
        <v>25</v>
      </c>
      <c r="M42" s="15" t="s">
        <v>114</v>
      </c>
      <c r="N42" s="15" t="s">
        <v>27</v>
      </c>
      <c r="O42" s="23" t="s">
        <v>71</v>
      </c>
      <c r="P42" s="16">
        <v>2542158</v>
      </c>
      <c r="Q42" s="15" t="s">
        <v>40</v>
      </c>
      <c r="R42" s="29" t="s">
        <v>165</v>
      </c>
      <c r="S42" s="15" t="s">
        <v>31</v>
      </c>
      <c r="T42" s="15" t="s">
        <v>123</v>
      </c>
      <c r="U42" s="15">
        <v>2401370</v>
      </c>
      <c r="V42" s="15" t="s">
        <v>129</v>
      </c>
      <c r="W42" s="15" t="s">
        <v>166</v>
      </c>
      <c r="X42" s="16">
        <v>2542158</v>
      </c>
    </row>
    <row r="43" spans="1:26" ht="15.75" customHeight="1" x14ac:dyDescent="0.25">
      <c r="A43" s="9"/>
      <c r="B43" s="9"/>
      <c r="C43" s="9" t="s">
        <v>167</v>
      </c>
      <c r="D43" s="10"/>
      <c r="E43" s="9"/>
      <c r="F43" s="9"/>
      <c r="G43" s="9"/>
      <c r="H43" s="9"/>
      <c r="I43" s="11">
        <f t="shared" ref="I43:J43" si="4">I44</f>
        <v>100000</v>
      </c>
      <c r="J43" s="12">
        <f t="shared" si="4"/>
        <v>70</v>
      </c>
      <c r="K43" s="25"/>
      <c r="L43" s="25"/>
      <c r="M43" s="9"/>
      <c r="N43" s="25"/>
      <c r="O43" s="25"/>
      <c r="P43" s="12">
        <f>P44</f>
        <v>70000</v>
      </c>
      <c r="Q43" s="25"/>
      <c r="R43" s="25"/>
      <c r="S43" s="25"/>
      <c r="T43" s="25"/>
      <c r="U43" s="25"/>
      <c r="V43" s="25"/>
      <c r="W43" s="25"/>
      <c r="X43" s="12">
        <f>X44</f>
        <v>70000</v>
      </c>
    </row>
    <row r="44" spans="1:26" ht="105.95" customHeight="1" x14ac:dyDescent="0.25">
      <c r="A44" s="17">
        <v>29</v>
      </c>
      <c r="B44" s="18" t="s">
        <v>168</v>
      </c>
      <c r="C44" s="15" t="s">
        <v>169</v>
      </c>
      <c r="D44" s="19">
        <v>3.4750000000000001</v>
      </c>
      <c r="E44" s="15" t="s">
        <v>170</v>
      </c>
      <c r="F44" s="15" t="s">
        <v>171</v>
      </c>
      <c r="G44" s="20">
        <v>45536</v>
      </c>
      <c r="H44" s="20">
        <v>46003</v>
      </c>
      <c r="I44" s="21">
        <v>100000</v>
      </c>
      <c r="J44" s="22">
        <v>70</v>
      </c>
      <c r="K44" s="23" t="s">
        <v>46</v>
      </c>
      <c r="L44" s="23" t="s">
        <v>25</v>
      </c>
      <c r="M44" s="15" t="s">
        <v>172</v>
      </c>
      <c r="N44" s="15" t="s">
        <v>48</v>
      </c>
      <c r="O44" s="23" t="s">
        <v>49</v>
      </c>
      <c r="P44" s="16">
        <f>X44</f>
        <v>70000</v>
      </c>
      <c r="Q44" s="15" t="s">
        <v>32</v>
      </c>
      <c r="R44" s="15" t="s">
        <v>50</v>
      </c>
      <c r="S44" s="15" t="s">
        <v>31</v>
      </c>
      <c r="T44" s="13" t="s">
        <v>32</v>
      </c>
      <c r="U44" s="15">
        <v>3801850</v>
      </c>
      <c r="V44" s="15" t="s">
        <v>173</v>
      </c>
      <c r="W44" s="15" t="s">
        <v>174</v>
      </c>
      <c r="X44" s="16">
        <v>70000</v>
      </c>
    </row>
    <row r="45" spans="1:26" ht="15.75" customHeight="1" x14ac:dyDescent="0.25">
      <c r="A45" s="9"/>
      <c r="B45" s="9"/>
      <c r="C45" s="9" t="s">
        <v>175</v>
      </c>
      <c r="D45" s="10"/>
      <c r="E45" s="9"/>
      <c r="F45" s="9"/>
      <c r="G45" s="9"/>
      <c r="H45" s="9"/>
      <c r="I45" s="11">
        <f>SUM(I46:I56)</f>
        <v>89974101174.300003</v>
      </c>
      <c r="J45" s="12">
        <f>J46+J47+J56+J50+J51+J52+J53+J54+J55</f>
        <v>17504.7451</v>
      </c>
      <c r="K45" s="25"/>
      <c r="L45" s="25"/>
      <c r="M45" s="9"/>
      <c r="N45" s="25"/>
      <c r="O45" s="25"/>
      <c r="P45" s="12">
        <f>P46+P47+P56+P50+P51+P52+P53+P54+P55+P48+P49</f>
        <v>17504745.100000001</v>
      </c>
      <c r="Q45" s="25"/>
      <c r="R45" s="25"/>
      <c r="S45" s="25"/>
      <c r="T45" s="25"/>
      <c r="U45" s="25"/>
      <c r="V45" s="25"/>
      <c r="W45" s="25"/>
      <c r="X45" s="12">
        <f>X46+X47+X56+X50+X51+X52+X53+X54+X55+X48+X49</f>
        <v>17504745.100000001</v>
      </c>
    </row>
    <row r="46" spans="1:26" ht="152.25" customHeight="1" x14ac:dyDescent="0.25">
      <c r="A46" s="17">
        <v>30</v>
      </c>
      <c r="B46" s="18" t="s">
        <v>176</v>
      </c>
      <c r="C46" s="15" t="s">
        <v>177</v>
      </c>
      <c r="D46" s="19">
        <v>6.0585097160805796</v>
      </c>
      <c r="E46" s="15" t="s">
        <v>178</v>
      </c>
      <c r="F46" s="15" t="s">
        <v>179</v>
      </c>
      <c r="G46" s="20">
        <v>44799</v>
      </c>
      <c r="H46" s="20">
        <v>46752</v>
      </c>
      <c r="I46" s="21">
        <v>2573054000</v>
      </c>
      <c r="J46" s="22">
        <v>1109.184</v>
      </c>
      <c r="K46" s="23" t="s">
        <v>24</v>
      </c>
      <c r="L46" s="23" t="s">
        <v>25</v>
      </c>
      <c r="M46" s="15" t="s">
        <v>180</v>
      </c>
      <c r="N46" s="15" t="s">
        <v>27</v>
      </c>
      <c r="O46" s="23" t="s">
        <v>28</v>
      </c>
      <c r="P46" s="16">
        <v>1109184</v>
      </c>
      <c r="Q46" s="15" t="s">
        <v>29</v>
      </c>
      <c r="R46" s="15" t="s">
        <v>181</v>
      </c>
      <c r="S46" s="15" t="s">
        <v>31</v>
      </c>
      <c r="T46" s="13" t="s">
        <v>32</v>
      </c>
      <c r="U46" s="15">
        <v>2201620</v>
      </c>
      <c r="V46" s="15" t="s">
        <v>182</v>
      </c>
      <c r="W46" s="15" t="s">
        <v>183</v>
      </c>
      <c r="X46" s="16">
        <v>1109184</v>
      </c>
    </row>
    <row r="47" spans="1:26" ht="60" customHeight="1" x14ac:dyDescent="0.25">
      <c r="A47" s="67">
        <f>A46+1</f>
        <v>31</v>
      </c>
      <c r="B47" s="68" t="s">
        <v>184</v>
      </c>
      <c r="C47" s="61" t="s">
        <v>443</v>
      </c>
      <c r="D47" s="69">
        <v>5.9125857104145432</v>
      </c>
      <c r="E47" s="61" t="s">
        <v>185</v>
      </c>
      <c r="F47" s="61" t="s">
        <v>186</v>
      </c>
      <c r="G47" s="63">
        <v>43047</v>
      </c>
      <c r="H47" s="63">
        <v>46752</v>
      </c>
      <c r="I47" s="64">
        <v>5862764702.3000002</v>
      </c>
      <c r="J47" s="71">
        <v>2905.4666000000002</v>
      </c>
      <c r="K47" s="66" t="s">
        <v>24</v>
      </c>
      <c r="L47" s="66" t="s">
        <v>25</v>
      </c>
      <c r="M47" s="61" t="s">
        <v>180</v>
      </c>
      <c r="N47" s="61" t="s">
        <v>27</v>
      </c>
      <c r="O47" s="23" t="s">
        <v>28</v>
      </c>
      <c r="P47" s="16">
        <v>2446601.1</v>
      </c>
      <c r="Q47" s="15" t="s">
        <v>29</v>
      </c>
      <c r="R47" s="61" t="s">
        <v>187</v>
      </c>
      <c r="S47" s="15" t="s">
        <v>31</v>
      </c>
      <c r="T47" s="13" t="s">
        <v>32</v>
      </c>
      <c r="U47" s="15">
        <v>2201610</v>
      </c>
      <c r="V47" s="15" t="s">
        <v>188</v>
      </c>
      <c r="W47" s="15" t="s">
        <v>189</v>
      </c>
      <c r="X47" s="16">
        <v>2446601.1</v>
      </c>
    </row>
    <row r="48" spans="1:26" ht="87.75" customHeight="1" x14ac:dyDescent="0.25">
      <c r="A48" s="70"/>
      <c r="B48" s="70"/>
      <c r="C48" s="70"/>
      <c r="D48" s="70"/>
      <c r="E48" s="70"/>
      <c r="F48" s="70"/>
      <c r="G48" s="70"/>
      <c r="H48" s="70"/>
      <c r="I48" s="70"/>
      <c r="J48" s="70"/>
      <c r="K48" s="70"/>
      <c r="L48" s="70"/>
      <c r="M48" s="70"/>
      <c r="N48" s="70"/>
      <c r="O48" s="23" t="s">
        <v>28</v>
      </c>
      <c r="P48" s="16">
        <v>122265.5</v>
      </c>
      <c r="Q48" s="15" t="s">
        <v>190</v>
      </c>
      <c r="R48" s="70"/>
      <c r="S48" s="15" t="s">
        <v>31</v>
      </c>
      <c r="T48" s="13" t="s">
        <v>32</v>
      </c>
      <c r="U48" s="15">
        <v>2201610</v>
      </c>
      <c r="V48" s="15" t="s">
        <v>188</v>
      </c>
      <c r="W48" s="15" t="s">
        <v>189</v>
      </c>
      <c r="X48" s="16">
        <v>122265.5</v>
      </c>
    </row>
    <row r="49" spans="1:24" ht="89.1" customHeight="1" x14ac:dyDescent="0.25">
      <c r="A49" s="62"/>
      <c r="B49" s="62"/>
      <c r="C49" s="62"/>
      <c r="D49" s="62"/>
      <c r="E49" s="62"/>
      <c r="F49" s="62"/>
      <c r="G49" s="62"/>
      <c r="H49" s="62"/>
      <c r="I49" s="62"/>
      <c r="J49" s="62"/>
      <c r="K49" s="62"/>
      <c r="L49" s="62"/>
      <c r="M49" s="62"/>
      <c r="N49" s="62"/>
      <c r="O49" s="23" t="s">
        <v>71</v>
      </c>
      <c r="P49" s="16">
        <v>336600</v>
      </c>
      <c r="Q49" s="15" t="s">
        <v>29</v>
      </c>
      <c r="R49" s="62"/>
      <c r="S49" s="15" t="s">
        <v>31</v>
      </c>
      <c r="T49" s="15" t="s">
        <v>191</v>
      </c>
      <c r="U49" s="15">
        <v>2201610</v>
      </c>
      <c r="V49" s="15" t="s">
        <v>188</v>
      </c>
      <c r="W49" s="15" t="s">
        <v>189</v>
      </c>
      <c r="X49" s="16">
        <v>336600</v>
      </c>
    </row>
    <row r="50" spans="1:24" ht="134.25" customHeight="1" x14ac:dyDescent="0.25">
      <c r="A50" s="17">
        <v>32</v>
      </c>
      <c r="B50" s="18" t="s">
        <v>192</v>
      </c>
      <c r="C50" s="15" t="s">
        <v>193</v>
      </c>
      <c r="D50" s="19">
        <v>5.6653067988185901</v>
      </c>
      <c r="E50" s="15" t="s">
        <v>178</v>
      </c>
      <c r="F50" s="15" t="s">
        <v>39</v>
      </c>
      <c r="G50" s="20">
        <v>45292</v>
      </c>
      <c r="H50" s="20">
        <v>46752</v>
      </c>
      <c r="I50" s="21">
        <v>8803000000</v>
      </c>
      <c r="J50" s="30">
        <v>540</v>
      </c>
      <c r="K50" s="23" t="s">
        <v>46</v>
      </c>
      <c r="L50" s="23" t="s">
        <v>25</v>
      </c>
      <c r="M50" s="15" t="s">
        <v>180</v>
      </c>
      <c r="N50" s="15" t="s">
        <v>48</v>
      </c>
      <c r="O50" s="23" t="s">
        <v>49</v>
      </c>
      <c r="P50" s="16">
        <v>540000</v>
      </c>
      <c r="Q50" s="15" t="s">
        <v>32</v>
      </c>
      <c r="R50" s="15" t="s">
        <v>50</v>
      </c>
      <c r="S50" s="15" t="s">
        <v>31</v>
      </c>
      <c r="T50" s="13" t="s">
        <v>32</v>
      </c>
      <c r="U50" s="15">
        <v>2211800</v>
      </c>
      <c r="V50" s="15" t="s">
        <v>43</v>
      </c>
      <c r="W50" s="15" t="s">
        <v>194</v>
      </c>
      <c r="X50" s="16">
        <v>540000</v>
      </c>
    </row>
    <row r="51" spans="1:24" ht="165.75" customHeight="1" x14ac:dyDescent="0.25">
      <c r="A51" s="17">
        <v>33</v>
      </c>
      <c r="B51" s="18" t="s">
        <v>195</v>
      </c>
      <c r="C51" s="15" t="s">
        <v>196</v>
      </c>
      <c r="D51" s="19">
        <v>5.53</v>
      </c>
      <c r="E51" s="15" t="s">
        <v>197</v>
      </c>
      <c r="F51" s="15" t="s">
        <v>39</v>
      </c>
      <c r="G51" s="20">
        <v>44927</v>
      </c>
      <c r="H51" s="20">
        <v>46388</v>
      </c>
      <c r="I51" s="21">
        <v>25000000000</v>
      </c>
      <c r="J51" s="30">
        <v>6200</v>
      </c>
      <c r="K51" s="23" t="s">
        <v>46</v>
      </c>
      <c r="L51" s="23" t="s">
        <v>25</v>
      </c>
      <c r="M51" s="15" t="s">
        <v>180</v>
      </c>
      <c r="N51" s="15" t="s">
        <v>48</v>
      </c>
      <c r="O51" s="23" t="s">
        <v>49</v>
      </c>
      <c r="P51" s="16">
        <v>6200000</v>
      </c>
      <c r="Q51" s="15" t="s">
        <v>32</v>
      </c>
      <c r="R51" s="15" t="s">
        <v>50</v>
      </c>
      <c r="S51" s="15" t="s">
        <v>31</v>
      </c>
      <c r="T51" s="13" t="s">
        <v>32</v>
      </c>
      <c r="U51" s="15">
        <v>2211810</v>
      </c>
      <c r="V51" s="15" t="s">
        <v>43</v>
      </c>
      <c r="W51" s="15" t="s">
        <v>198</v>
      </c>
      <c r="X51" s="16">
        <v>6200000</v>
      </c>
    </row>
    <row r="52" spans="1:24" ht="60" customHeight="1" x14ac:dyDescent="0.25">
      <c r="A52" s="17">
        <v>34</v>
      </c>
      <c r="B52" s="18" t="s">
        <v>199</v>
      </c>
      <c r="C52" s="15" t="s">
        <v>200</v>
      </c>
      <c r="D52" s="19">
        <v>4.9825000000000008</v>
      </c>
      <c r="E52" s="15" t="s">
        <v>185</v>
      </c>
      <c r="F52" s="15" t="s">
        <v>39</v>
      </c>
      <c r="G52" s="20">
        <v>44452</v>
      </c>
      <c r="H52" s="20">
        <v>46387</v>
      </c>
      <c r="I52" s="21">
        <v>6435282472</v>
      </c>
      <c r="J52" s="22">
        <v>1690.0944999999999</v>
      </c>
      <c r="K52" s="23" t="s">
        <v>24</v>
      </c>
      <c r="L52" s="23" t="s">
        <v>25</v>
      </c>
      <c r="M52" s="15" t="s">
        <v>180</v>
      </c>
      <c r="N52" s="15" t="s">
        <v>27</v>
      </c>
      <c r="O52" s="23" t="s">
        <v>28</v>
      </c>
      <c r="P52" s="16">
        <v>1690094.5</v>
      </c>
      <c r="Q52" s="15" t="s">
        <v>40</v>
      </c>
      <c r="R52" s="15" t="s">
        <v>201</v>
      </c>
      <c r="S52" s="15" t="s">
        <v>31</v>
      </c>
      <c r="T52" s="13" t="s">
        <v>32</v>
      </c>
      <c r="U52" s="15">
        <v>2201680</v>
      </c>
      <c r="V52" s="15" t="s">
        <v>188</v>
      </c>
      <c r="W52" s="15" t="s">
        <v>200</v>
      </c>
      <c r="X52" s="16">
        <v>1690094.5</v>
      </c>
    </row>
    <row r="53" spans="1:24" ht="182.25" customHeight="1" x14ac:dyDescent="0.25">
      <c r="A53" s="17">
        <v>35</v>
      </c>
      <c r="B53" s="18" t="s">
        <v>202</v>
      </c>
      <c r="C53" s="15" t="s">
        <v>444</v>
      </c>
      <c r="D53" s="19">
        <v>4.6974999999999998</v>
      </c>
      <c r="E53" s="15" t="s">
        <v>197</v>
      </c>
      <c r="F53" s="15" t="s">
        <v>39</v>
      </c>
      <c r="G53" s="20">
        <v>45292</v>
      </c>
      <c r="H53" s="20">
        <v>46752</v>
      </c>
      <c r="I53" s="21">
        <v>22000000000</v>
      </c>
      <c r="J53" s="22">
        <v>960</v>
      </c>
      <c r="K53" s="23" t="s">
        <v>46</v>
      </c>
      <c r="L53" s="23" t="s">
        <v>25</v>
      </c>
      <c r="M53" s="15" t="s">
        <v>180</v>
      </c>
      <c r="N53" s="15" t="s">
        <v>48</v>
      </c>
      <c r="O53" s="23" t="s">
        <v>49</v>
      </c>
      <c r="P53" s="16">
        <v>960000</v>
      </c>
      <c r="Q53" s="15" t="s">
        <v>32</v>
      </c>
      <c r="R53" s="15" t="s">
        <v>50</v>
      </c>
      <c r="S53" s="15" t="s">
        <v>31</v>
      </c>
      <c r="T53" s="13" t="s">
        <v>32</v>
      </c>
      <c r="U53" s="15" t="s">
        <v>203</v>
      </c>
      <c r="V53" s="15" t="s">
        <v>43</v>
      </c>
      <c r="W53" s="15" t="s">
        <v>204</v>
      </c>
      <c r="X53" s="16">
        <v>960000</v>
      </c>
    </row>
    <row r="54" spans="1:24" ht="93.75" customHeight="1" x14ac:dyDescent="0.25">
      <c r="A54" s="17">
        <v>36</v>
      </c>
      <c r="B54" s="18" t="s">
        <v>205</v>
      </c>
      <c r="C54" s="15" t="s">
        <v>206</v>
      </c>
      <c r="D54" s="19">
        <v>4.53</v>
      </c>
      <c r="E54" s="15" t="s">
        <v>197</v>
      </c>
      <c r="F54" s="15" t="s">
        <v>39</v>
      </c>
      <c r="G54" s="20">
        <v>43101</v>
      </c>
      <c r="H54" s="20">
        <v>47483</v>
      </c>
      <c r="I54" s="21">
        <v>10300000000</v>
      </c>
      <c r="J54" s="22">
        <v>2000</v>
      </c>
      <c r="K54" s="23" t="s">
        <v>46</v>
      </c>
      <c r="L54" s="23" t="s">
        <v>25</v>
      </c>
      <c r="M54" s="15" t="s">
        <v>180</v>
      </c>
      <c r="N54" s="15" t="s">
        <v>48</v>
      </c>
      <c r="O54" s="23" t="s">
        <v>49</v>
      </c>
      <c r="P54" s="16">
        <v>2000000</v>
      </c>
      <c r="Q54" s="15" t="s">
        <v>32</v>
      </c>
      <c r="R54" s="15" t="s">
        <v>50</v>
      </c>
      <c r="S54" s="15" t="s">
        <v>31</v>
      </c>
      <c r="T54" s="13" t="s">
        <v>32</v>
      </c>
      <c r="U54" s="15" t="s">
        <v>207</v>
      </c>
      <c r="V54" s="15" t="s">
        <v>43</v>
      </c>
      <c r="W54" s="15" t="s">
        <v>208</v>
      </c>
      <c r="X54" s="16">
        <v>2000000</v>
      </c>
    </row>
    <row r="55" spans="1:24" ht="76.5" customHeight="1" x14ac:dyDescent="0.25">
      <c r="A55" s="17">
        <v>37</v>
      </c>
      <c r="B55" s="18" t="s">
        <v>209</v>
      </c>
      <c r="C55" s="15" t="s">
        <v>210</v>
      </c>
      <c r="D55" s="19">
        <v>4.4649999999999999</v>
      </c>
      <c r="E55" s="15" t="s">
        <v>197</v>
      </c>
      <c r="F55" s="15" t="s">
        <v>39</v>
      </c>
      <c r="G55" s="20">
        <v>44927</v>
      </c>
      <c r="H55" s="20">
        <v>46752</v>
      </c>
      <c r="I55" s="21">
        <v>6000000000</v>
      </c>
      <c r="J55" s="30">
        <v>1600</v>
      </c>
      <c r="K55" s="23" t="s">
        <v>46</v>
      </c>
      <c r="L55" s="23" t="s">
        <v>25</v>
      </c>
      <c r="M55" s="15" t="s">
        <v>180</v>
      </c>
      <c r="N55" s="15" t="s">
        <v>48</v>
      </c>
      <c r="O55" s="23" t="s">
        <v>49</v>
      </c>
      <c r="P55" s="16">
        <v>1600000</v>
      </c>
      <c r="Q55" s="15" t="s">
        <v>32</v>
      </c>
      <c r="R55" s="15" t="s">
        <v>50</v>
      </c>
      <c r="S55" s="15" t="s">
        <v>31</v>
      </c>
      <c r="T55" s="13" t="s">
        <v>32</v>
      </c>
      <c r="U55" s="15" t="s">
        <v>211</v>
      </c>
      <c r="V55" s="15" t="s">
        <v>43</v>
      </c>
      <c r="W55" s="15" t="s">
        <v>212</v>
      </c>
      <c r="X55" s="16">
        <v>1600000</v>
      </c>
    </row>
    <row r="56" spans="1:24" ht="167.25" customHeight="1" x14ac:dyDescent="0.25">
      <c r="A56" s="17">
        <v>38</v>
      </c>
      <c r="B56" s="18" t="s">
        <v>213</v>
      </c>
      <c r="C56" s="15" t="s">
        <v>214</v>
      </c>
      <c r="D56" s="19">
        <v>3.585</v>
      </c>
      <c r="E56" s="15" t="s">
        <v>197</v>
      </c>
      <c r="F56" s="15" t="s">
        <v>39</v>
      </c>
      <c r="G56" s="20">
        <v>45658</v>
      </c>
      <c r="H56" s="20">
        <v>46752</v>
      </c>
      <c r="I56" s="21">
        <v>3000000000</v>
      </c>
      <c r="J56" s="22">
        <v>500</v>
      </c>
      <c r="K56" s="23" t="s">
        <v>46</v>
      </c>
      <c r="L56" s="23" t="s">
        <v>25</v>
      </c>
      <c r="M56" s="15" t="s">
        <v>180</v>
      </c>
      <c r="N56" s="15" t="s">
        <v>48</v>
      </c>
      <c r="O56" s="23" t="s">
        <v>49</v>
      </c>
      <c r="P56" s="16">
        <v>500000</v>
      </c>
      <c r="Q56" s="15" t="s">
        <v>32</v>
      </c>
      <c r="R56" s="15" t="s">
        <v>50</v>
      </c>
      <c r="S56" s="15" t="s">
        <v>31</v>
      </c>
      <c r="T56" s="13" t="s">
        <v>32</v>
      </c>
      <c r="U56" s="15" t="s">
        <v>215</v>
      </c>
      <c r="V56" s="15" t="s">
        <v>43</v>
      </c>
      <c r="W56" s="15" t="s">
        <v>216</v>
      </c>
      <c r="X56" s="16">
        <v>500000</v>
      </c>
    </row>
    <row r="57" spans="1:24" ht="15.75" customHeight="1" x14ac:dyDescent="0.25">
      <c r="A57" s="9"/>
      <c r="B57" s="9"/>
      <c r="C57" s="9" t="s">
        <v>217</v>
      </c>
      <c r="D57" s="10"/>
      <c r="E57" s="9"/>
      <c r="F57" s="9"/>
      <c r="G57" s="9"/>
      <c r="H57" s="9"/>
      <c r="I57" s="11">
        <f>SUM(I58:I81)</f>
        <v>76811406476.860001</v>
      </c>
      <c r="J57" s="12">
        <f>J58+J63+J77+J81+J61+J62+J64+J65+J66+J67+J68+J69+J70+J71+J72+J73+J74+J75+J76+J78+J79+J80</f>
        <v>10746.054263000002</v>
      </c>
      <c r="K57" s="25"/>
      <c r="L57" s="25"/>
      <c r="M57" s="25"/>
      <c r="N57" s="25"/>
      <c r="O57" s="25"/>
      <c r="P57" s="12">
        <f>P58+P63+P77+P81+P61+P62+P64+P65+P66+P67+P68+P69+P70+P71+P72+P73+P74+P75+P76+P78+P79+P80+P59+P60</f>
        <v>10746054.263</v>
      </c>
      <c r="Q57" s="25"/>
      <c r="R57" s="25"/>
      <c r="S57" s="25"/>
      <c r="T57" s="25"/>
      <c r="U57" s="25"/>
      <c r="V57" s="25"/>
      <c r="W57" s="25"/>
      <c r="X57" s="12">
        <f>X58+X59+X60+X61+X62+X63+X64+X69+X77+X78</f>
        <v>10746054.300000001</v>
      </c>
    </row>
    <row r="58" spans="1:24" ht="84" customHeight="1" x14ac:dyDescent="0.25">
      <c r="A58" s="67">
        <f>A56+1</f>
        <v>39</v>
      </c>
      <c r="B58" s="68" t="s">
        <v>218</v>
      </c>
      <c r="C58" s="61" t="s">
        <v>219</v>
      </c>
      <c r="D58" s="69">
        <v>5.9875000000000007</v>
      </c>
      <c r="E58" s="61" t="s">
        <v>220</v>
      </c>
      <c r="F58" s="61" t="s">
        <v>39</v>
      </c>
      <c r="G58" s="63">
        <v>44917</v>
      </c>
      <c r="H58" s="63">
        <v>46387</v>
      </c>
      <c r="I58" s="64">
        <v>14633441606.85</v>
      </c>
      <c r="J58" s="65">
        <v>3444.7179000000001</v>
      </c>
      <c r="K58" s="66" t="s">
        <v>24</v>
      </c>
      <c r="L58" s="66" t="s">
        <v>25</v>
      </c>
      <c r="M58" s="61" t="s">
        <v>221</v>
      </c>
      <c r="N58" s="61" t="s">
        <v>27</v>
      </c>
      <c r="O58" s="23" t="s">
        <v>28</v>
      </c>
      <c r="P58" s="16">
        <v>523437.8</v>
      </c>
      <c r="Q58" s="15" t="s">
        <v>40</v>
      </c>
      <c r="R58" s="15" t="s">
        <v>222</v>
      </c>
      <c r="S58" s="15" t="s">
        <v>31</v>
      </c>
      <c r="T58" s="13" t="s">
        <v>32</v>
      </c>
      <c r="U58" s="15">
        <v>2301630</v>
      </c>
      <c r="V58" s="15" t="s">
        <v>223</v>
      </c>
      <c r="W58" s="15" t="s">
        <v>224</v>
      </c>
      <c r="X58" s="16">
        <v>523437.8</v>
      </c>
    </row>
    <row r="59" spans="1:24" ht="91.5" customHeight="1" x14ac:dyDescent="0.25">
      <c r="A59" s="70"/>
      <c r="B59" s="70"/>
      <c r="C59" s="70"/>
      <c r="D59" s="70"/>
      <c r="E59" s="70"/>
      <c r="F59" s="70"/>
      <c r="G59" s="70"/>
      <c r="H59" s="70"/>
      <c r="I59" s="70"/>
      <c r="J59" s="70"/>
      <c r="K59" s="70"/>
      <c r="L59" s="70"/>
      <c r="M59" s="70"/>
      <c r="N59" s="70"/>
      <c r="O59" s="23" t="s">
        <v>28</v>
      </c>
      <c r="P59" s="16">
        <v>1939463.4</v>
      </c>
      <c r="Q59" s="15" t="s">
        <v>225</v>
      </c>
      <c r="R59" s="15" t="s">
        <v>226</v>
      </c>
      <c r="S59" s="15" t="s">
        <v>31</v>
      </c>
      <c r="T59" s="13" t="s">
        <v>32</v>
      </c>
      <c r="U59" s="15">
        <v>2301630</v>
      </c>
      <c r="V59" s="15" t="s">
        <v>223</v>
      </c>
      <c r="W59" s="15" t="s">
        <v>224</v>
      </c>
      <c r="X59" s="16">
        <v>1939463.4</v>
      </c>
    </row>
    <row r="60" spans="1:24" ht="388.5" customHeight="1" x14ac:dyDescent="0.25">
      <c r="A60" s="62"/>
      <c r="B60" s="62"/>
      <c r="C60" s="62"/>
      <c r="D60" s="62"/>
      <c r="E60" s="62"/>
      <c r="F60" s="62"/>
      <c r="G60" s="62"/>
      <c r="H60" s="62"/>
      <c r="I60" s="62"/>
      <c r="J60" s="62"/>
      <c r="K60" s="62"/>
      <c r="L60" s="62"/>
      <c r="M60" s="62"/>
      <c r="N60" s="62"/>
      <c r="O60" s="23" t="s">
        <v>71</v>
      </c>
      <c r="P60" s="16">
        <v>981816.7</v>
      </c>
      <c r="Q60" s="15" t="s">
        <v>40</v>
      </c>
      <c r="R60" s="29" t="s">
        <v>227</v>
      </c>
      <c r="S60" s="15" t="s">
        <v>31</v>
      </c>
      <c r="T60" s="15" t="s">
        <v>228</v>
      </c>
      <c r="U60" s="15">
        <v>2301630</v>
      </c>
      <c r="V60" s="15" t="s">
        <v>223</v>
      </c>
      <c r="W60" s="15" t="s">
        <v>224</v>
      </c>
      <c r="X60" s="16">
        <v>981816.7</v>
      </c>
    </row>
    <row r="61" spans="1:24" ht="141.94999999999999" customHeight="1" x14ac:dyDescent="0.25">
      <c r="A61" s="17">
        <v>40</v>
      </c>
      <c r="B61" s="18" t="s">
        <v>229</v>
      </c>
      <c r="C61" s="15" t="s">
        <v>230</v>
      </c>
      <c r="D61" s="19">
        <v>5.2900127020971599</v>
      </c>
      <c r="E61" s="15" t="s">
        <v>220</v>
      </c>
      <c r="F61" s="15" t="s">
        <v>61</v>
      </c>
      <c r="G61" s="20">
        <v>41155</v>
      </c>
      <c r="H61" s="20">
        <v>46022</v>
      </c>
      <c r="I61" s="21">
        <v>3936357868.6900001</v>
      </c>
      <c r="J61" s="22">
        <v>350</v>
      </c>
      <c r="K61" s="23" t="s">
        <v>46</v>
      </c>
      <c r="L61" s="23" t="s">
        <v>25</v>
      </c>
      <c r="M61" s="15" t="s">
        <v>231</v>
      </c>
      <c r="N61" s="15" t="s">
        <v>48</v>
      </c>
      <c r="O61" s="23" t="s">
        <v>49</v>
      </c>
      <c r="P61" s="16">
        <v>350000</v>
      </c>
      <c r="Q61" s="15" t="s">
        <v>32</v>
      </c>
      <c r="R61" s="15" t="s">
        <v>50</v>
      </c>
      <c r="S61" s="15" t="s">
        <v>31</v>
      </c>
      <c r="T61" s="13" t="s">
        <v>32</v>
      </c>
      <c r="U61" s="15">
        <v>6561800</v>
      </c>
      <c r="V61" s="15" t="s">
        <v>232</v>
      </c>
      <c r="W61" s="15" t="s">
        <v>233</v>
      </c>
      <c r="X61" s="16">
        <v>370635</v>
      </c>
    </row>
    <row r="62" spans="1:24" ht="129.75" customHeight="1" x14ac:dyDescent="0.25">
      <c r="A62" s="17">
        <v>41</v>
      </c>
      <c r="B62" s="18" t="s">
        <v>234</v>
      </c>
      <c r="C62" s="15" t="s">
        <v>445</v>
      </c>
      <c r="D62" s="19">
        <v>5.2787225411950702</v>
      </c>
      <c r="E62" s="15" t="s">
        <v>220</v>
      </c>
      <c r="F62" s="15" t="s">
        <v>235</v>
      </c>
      <c r="G62" s="20">
        <v>45229</v>
      </c>
      <c r="H62" s="20">
        <v>46011</v>
      </c>
      <c r="I62" s="21">
        <v>1366363715</v>
      </c>
      <c r="J62" s="22">
        <v>700</v>
      </c>
      <c r="K62" s="23" t="s">
        <v>46</v>
      </c>
      <c r="L62" s="23" t="s">
        <v>25</v>
      </c>
      <c r="M62" s="15" t="s">
        <v>221</v>
      </c>
      <c r="N62" s="15" t="s">
        <v>48</v>
      </c>
      <c r="O62" s="23" t="s">
        <v>49</v>
      </c>
      <c r="P62" s="16">
        <v>700000</v>
      </c>
      <c r="Q62" s="15" t="s">
        <v>32</v>
      </c>
      <c r="R62" s="15" t="s">
        <v>50</v>
      </c>
      <c r="S62" s="15" t="s">
        <v>31</v>
      </c>
      <c r="T62" s="13" t="s">
        <v>32</v>
      </c>
      <c r="U62" s="15">
        <v>2311800</v>
      </c>
      <c r="V62" s="15" t="s">
        <v>43</v>
      </c>
      <c r="W62" s="15" t="s">
        <v>236</v>
      </c>
      <c r="X62" s="16">
        <v>1658254.5</v>
      </c>
    </row>
    <row r="63" spans="1:24" ht="99.6" customHeight="1" x14ac:dyDescent="0.25">
      <c r="A63" s="17">
        <v>42</v>
      </c>
      <c r="B63" s="18" t="s">
        <v>237</v>
      </c>
      <c r="C63" s="15" t="s">
        <v>238</v>
      </c>
      <c r="D63" s="19">
        <v>4.875</v>
      </c>
      <c r="E63" s="15" t="s">
        <v>239</v>
      </c>
      <c r="F63" s="15" t="s">
        <v>39</v>
      </c>
      <c r="G63" s="20">
        <v>44333</v>
      </c>
      <c r="H63" s="20">
        <v>45747</v>
      </c>
      <c r="I63" s="21">
        <v>7607769874</v>
      </c>
      <c r="J63" s="22">
        <v>361.452</v>
      </c>
      <c r="K63" s="23" t="s">
        <v>24</v>
      </c>
      <c r="L63" s="23" t="s">
        <v>25</v>
      </c>
      <c r="M63" s="15" t="s">
        <v>221</v>
      </c>
      <c r="N63" s="15" t="s">
        <v>27</v>
      </c>
      <c r="O63" s="23" t="s">
        <v>28</v>
      </c>
      <c r="P63" s="16">
        <v>361452</v>
      </c>
      <c r="Q63" s="15" t="s">
        <v>40</v>
      </c>
      <c r="R63" s="15" t="s">
        <v>240</v>
      </c>
      <c r="S63" s="15" t="s">
        <v>31</v>
      </c>
      <c r="T63" s="13" t="s">
        <v>32</v>
      </c>
      <c r="U63" s="15">
        <v>2301610</v>
      </c>
      <c r="V63" s="15" t="s">
        <v>223</v>
      </c>
      <c r="W63" s="15" t="s">
        <v>241</v>
      </c>
      <c r="X63" s="16">
        <v>361452</v>
      </c>
    </row>
    <row r="64" spans="1:24" ht="65.099999999999994" customHeight="1" x14ac:dyDescent="0.25">
      <c r="A64" s="17">
        <v>43</v>
      </c>
      <c r="B64" s="18" t="s">
        <v>242</v>
      </c>
      <c r="C64" s="15" t="s">
        <v>243</v>
      </c>
      <c r="D64" s="19">
        <v>4.5250000000000004</v>
      </c>
      <c r="E64" s="15" t="s">
        <v>220</v>
      </c>
      <c r="F64" s="15" t="s">
        <v>39</v>
      </c>
      <c r="G64" s="20">
        <v>45658</v>
      </c>
      <c r="H64" s="20">
        <v>46387</v>
      </c>
      <c r="I64" s="21">
        <v>1504138820</v>
      </c>
      <c r="J64" s="22">
        <v>520</v>
      </c>
      <c r="K64" s="23" t="s">
        <v>46</v>
      </c>
      <c r="L64" s="23" t="s">
        <v>25</v>
      </c>
      <c r="M64" s="15" t="s">
        <v>221</v>
      </c>
      <c r="N64" s="15" t="s">
        <v>48</v>
      </c>
      <c r="O64" s="23" t="s">
        <v>49</v>
      </c>
      <c r="P64" s="16">
        <v>520000</v>
      </c>
      <c r="Q64" s="15" t="s">
        <v>32</v>
      </c>
      <c r="R64" s="15" t="s">
        <v>50</v>
      </c>
      <c r="S64" s="15" t="s">
        <v>31</v>
      </c>
      <c r="T64" s="13" t="s">
        <v>32</v>
      </c>
      <c r="U64" s="15">
        <v>2301800</v>
      </c>
      <c r="V64" s="15" t="s">
        <v>223</v>
      </c>
      <c r="W64" s="15" t="s">
        <v>244</v>
      </c>
      <c r="X64" s="16">
        <v>3397341.2</v>
      </c>
    </row>
    <row r="65" spans="1:24" ht="60" customHeight="1" x14ac:dyDescent="0.25">
      <c r="A65" s="17">
        <v>44</v>
      </c>
      <c r="B65" s="18" t="s">
        <v>245</v>
      </c>
      <c r="C65" s="15" t="s">
        <v>246</v>
      </c>
      <c r="D65" s="19">
        <v>4.4801453712852402</v>
      </c>
      <c r="E65" s="15" t="s">
        <v>239</v>
      </c>
      <c r="F65" s="15" t="s">
        <v>39</v>
      </c>
      <c r="G65" s="20">
        <v>45352</v>
      </c>
      <c r="H65" s="20">
        <v>46022</v>
      </c>
      <c r="I65" s="21">
        <v>2166865344</v>
      </c>
      <c r="J65" s="22">
        <v>550</v>
      </c>
      <c r="K65" s="23" t="s">
        <v>46</v>
      </c>
      <c r="L65" s="23" t="s">
        <v>25</v>
      </c>
      <c r="M65" s="15" t="s">
        <v>221</v>
      </c>
      <c r="N65" s="15" t="s">
        <v>48</v>
      </c>
      <c r="O65" s="23" t="s">
        <v>49</v>
      </c>
      <c r="P65" s="16">
        <v>550000</v>
      </c>
      <c r="Q65" s="15" t="s">
        <v>32</v>
      </c>
      <c r="R65" s="15" t="s">
        <v>50</v>
      </c>
      <c r="S65" s="15" t="s">
        <v>31</v>
      </c>
      <c r="T65" s="13" t="s">
        <v>32</v>
      </c>
      <c r="U65" s="15" t="s">
        <v>247</v>
      </c>
      <c r="V65" s="15" t="s">
        <v>223</v>
      </c>
      <c r="W65" s="15" t="s">
        <v>244</v>
      </c>
      <c r="X65" s="16">
        <v>3397341.2</v>
      </c>
    </row>
    <row r="66" spans="1:24" ht="81" customHeight="1" x14ac:dyDescent="0.25">
      <c r="A66" s="17">
        <v>45</v>
      </c>
      <c r="B66" s="18" t="s">
        <v>248</v>
      </c>
      <c r="C66" s="15" t="s">
        <v>249</v>
      </c>
      <c r="D66" s="19">
        <v>3.6976</v>
      </c>
      <c r="E66" s="15" t="s">
        <v>220</v>
      </c>
      <c r="F66" s="15" t="s">
        <v>39</v>
      </c>
      <c r="G66" s="20">
        <v>45658</v>
      </c>
      <c r="H66" s="20">
        <v>46022</v>
      </c>
      <c r="I66" s="21">
        <v>1500000000</v>
      </c>
      <c r="J66" s="22">
        <v>650</v>
      </c>
      <c r="K66" s="23" t="s">
        <v>46</v>
      </c>
      <c r="L66" s="23" t="s">
        <v>25</v>
      </c>
      <c r="M66" s="15" t="s">
        <v>221</v>
      </c>
      <c r="N66" s="15" t="s">
        <v>48</v>
      </c>
      <c r="O66" s="23" t="s">
        <v>49</v>
      </c>
      <c r="P66" s="16">
        <v>650000</v>
      </c>
      <c r="Q66" s="15" t="s">
        <v>32</v>
      </c>
      <c r="R66" s="15" t="s">
        <v>50</v>
      </c>
      <c r="S66" s="15" t="s">
        <v>31</v>
      </c>
      <c r="T66" s="13" t="s">
        <v>32</v>
      </c>
      <c r="U66" s="15" t="s">
        <v>247</v>
      </c>
      <c r="V66" s="15" t="s">
        <v>223</v>
      </c>
      <c r="W66" s="15" t="s">
        <v>244</v>
      </c>
      <c r="X66" s="16">
        <v>3397341.2</v>
      </c>
    </row>
    <row r="67" spans="1:24" ht="162" customHeight="1" x14ac:dyDescent="0.25">
      <c r="A67" s="17">
        <v>46</v>
      </c>
      <c r="B67" s="18" t="s">
        <v>250</v>
      </c>
      <c r="C67" s="15" t="s">
        <v>251</v>
      </c>
      <c r="D67" s="19">
        <v>3.687610695</v>
      </c>
      <c r="E67" s="15" t="s">
        <v>220</v>
      </c>
      <c r="F67" s="15" t="s">
        <v>55</v>
      </c>
      <c r="G67" s="20">
        <v>45566</v>
      </c>
      <c r="H67" s="20">
        <v>46387</v>
      </c>
      <c r="I67" s="21">
        <v>67754000</v>
      </c>
      <c r="J67" s="22">
        <v>67.754000000000005</v>
      </c>
      <c r="K67" s="23" t="s">
        <v>46</v>
      </c>
      <c r="L67" s="23" t="s">
        <v>25</v>
      </c>
      <c r="M67" s="15" t="s">
        <v>221</v>
      </c>
      <c r="N67" s="15" t="s">
        <v>48</v>
      </c>
      <c r="O67" s="23" t="s">
        <v>49</v>
      </c>
      <c r="P67" s="16">
        <v>67754</v>
      </c>
      <c r="Q67" s="15" t="s">
        <v>32</v>
      </c>
      <c r="R67" s="15" t="s">
        <v>50</v>
      </c>
      <c r="S67" s="15" t="s">
        <v>31</v>
      </c>
      <c r="T67" s="13" t="s">
        <v>32</v>
      </c>
      <c r="U67" s="15" t="s">
        <v>252</v>
      </c>
      <c r="V67" s="15" t="s">
        <v>43</v>
      </c>
      <c r="W67" s="15" t="s">
        <v>236</v>
      </c>
      <c r="X67" s="16">
        <v>1658254.5</v>
      </c>
    </row>
    <row r="68" spans="1:24" ht="82.5" customHeight="1" x14ac:dyDescent="0.25">
      <c r="A68" s="17">
        <v>47</v>
      </c>
      <c r="B68" s="18" t="s">
        <v>253</v>
      </c>
      <c r="C68" s="15" t="s">
        <v>254</v>
      </c>
      <c r="D68" s="19">
        <v>3.6402066666699699</v>
      </c>
      <c r="E68" s="15" t="s">
        <v>220</v>
      </c>
      <c r="F68" s="15" t="s">
        <v>39</v>
      </c>
      <c r="G68" s="20">
        <v>45658</v>
      </c>
      <c r="H68" s="20">
        <v>46022</v>
      </c>
      <c r="I68" s="21">
        <v>1125000000</v>
      </c>
      <c r="J68" s="22">
        <v>283.34120000000001</v>
      </c>
      <c r="K68" s="23" t="s">
        <v>46</v>
      </c>
      <c r="L68" s="23" t="s">
        <v>25</v>
      </c>
      <c r="M68" s="15" t="s">
        <v>221</v>
      </c>
      <c r="N68" s="15" t="s">
        <v>48</v>
      </c>
      <c r="O68" s="23" t="s">
        <v>49</v>
      </c>
      <c r="P68" s="16">
        <v>283341.2</v>
      </c>
      <c r="Q68" s="15" t="s">
        <v>32</v>
      </c>
      <c r="R68" s="15" t="s">
        <v>50</v>
      </c>
      <c r="S68" s="15" t="s">
        <v>31</v>
      </c>
      <c r="T68" s="13" t="s">
        <v>32</v>
      </c>
      <c r="U68" s="15" t="s">
        <v>247</v>
      </c>
      <c r="V68" s="15" t="s">
        <v>223</v>
      </c>
      <c r="W68" s="15" t="s">
        <v>244</v>
      </c>
      <c r="X68" s="16">
        <v>3397341.2</v>
      </c>
    </row>
    <row r="69" spans="1:24" ht="135.94999999999999" customHeight="1" x14ac:dyDescent="0.25">
      <c r="A69" s="17">
        <v>48</v>
      </c>
      <c r="B69" s="18" t="s">
        <v>255</v>
      </c>
      <c r="C69" s="15" t="s">
        <v>256</v>
      </c>
      <c r="D69" s="19">
        <v>3.5154999999999998</v>
      </c>
      <c r="E69" s="15" t="s">
        <v>220</v>
      </c>
      <c r="F69" s="15" t="s">
        <v>61</v>
      </c>
      <c r="G69" s="20">
        <v>45658</v>
      </c>
      <c r="H69" s="20">
        <v>46004</v>
      </c>
      <c r="I69" s="21">
        <v>216658800</v>
      </c>
      <c r="J69" s="22">
        <v>216.65880000000001</v>
      </c>
      <c r="K69" s="23" t="s">
        <v>46</v>
      </c>
      <c r="L69" s="23" t="s">
        <v>25</v>
      </c>
      <c r="M69" s="15" t="s">
        <v>257</v>
      </c>
      <c r="N69" s="15" t="s">
        <v>48</v>
      </c>
      <c r="O69" s="23" t="s">
        <v>49</v>
      </c>
      <c r="P69" s="16">
        <v>216658.80000000002</v>
      </c>
      <c r="Q69" s="15" t="s">
        <v>32</v>
      </c>
      <c r="R69" s="15" t="s">
        <v>50</v>
      </c>
      <c r="S69" s="15" t="s">
        <v>31</v>
      </c>
      <c r="T69" s="13" t="s">
        <v>32</v>
      </c>
      <c r="U69" s="15">
        <v>301810</v>
      </c>
      <c r="V69" s="15" t="s">
        <v>258</v>
      </c>
      <c r="W69" s="15" t="s">
        <v>259</v>
      </c>
      <c r="X69" s="16">
        <v>216658.80000000002</v>
      </c>
    </row>
    <row r="70" spans="1:24" ht="129" customHeight="1" x14ac:dyDescent="0.25">
      <c r="A70" s="17">
        <v>49</v>
      </c>
      <c r="B70" s="18" t="s">
        <v>260</v>
      </c>
      <c r="C70" s="15" t="s">
        <v>446</v>
      </c>
      <c r="D70" s="19">
        <v>3.4830280280250698</v>
      </c>
      <c r="E70" s="15" t="s">
        <v>220</v>
      </c>
      <c r="F70" s="15" t="s">
        <v>61</v>
      </c>
      <c r="G70" s="20">
        <v>45748</v>
      </c>
      <c r="H70" s="20">
        <v>47118</v>
      </c>
      <c r="I70" s="21">
        <v>2854286000</v>
      </c>
      <c r="J70" s="22">
        <v>20.635000000000002</v>
      </c>
      <c r="K70" s="23" t="s">
        <v>46</v>
      </c>
      <c r="L70" s="23" t="s">
        <v>25</v>
      </c>
      <c r="M70" s="15" t="s">
        <v>231</v>
      </c>
      <c r="N70" s="15" t="s">
        <v>48</v>
      </c>
      <c r="O70" s="23" t="s">
        <v>49</v>
      </c>
      <c r="P70" s="16">
        <v>20635</v>
      </c>
      <c r="Q70" s="15" t="s">
        <v>32</v>
      </c>
      <c r="R70" s="15" t="s">
        <v>50</v>
      </c>
      <c r="S70" s="15" t="s">
        <v>31</v>
      </c>
      <c r="T70" s="13" t="s">
        <v>32</v>
      </c>
      <c r="U70" s="15">
        <v>6561800</v>
      </c>
      <c r="V70" s="15" t="s">
        <v>232</v>
      </c>
      <c r="W70" s="15" t="s">
        <v>233</v>
      </c>
      <c r="X70" s="16">
        <v>370635</v>
      </c>
    </row>
    <row r="71" spans="1:24" ht="83.1" customHeight="1" x14ac:dyDescent="0.25">
      <c r="A71" s="17">
        <v>50</v>
      </c>
      <c r="B71" s="18" t="s">
        <v>261</v>
      </c>
      <c r="C71" s="15" t="s">
        <v>447</v>
      </c>
      <c r="D71" s="19">
        <v>3.467586759</v>
      </c>
      <c r="E71" s="15" t="s">
        <v>239</v>
      </c>
      <c r="F71" s="15" t="s">
        <v>61</v>
      </c>
      <c r="G71" s="20">
        <v>45488</v>
      </c>
      <c r="H71" s="20">
        <v>48409</v>
      </c>
      <c r="I71" s="21">
        <v>14753457000</v>
      </c>
      <c r="J71" s="22">
        <v>300</v>
      </c>
      <c r="K71" s="23" t="s">
        <v>46</v>
      </c>
      <c r="L71" s="23" t="s">
        <v>25</v>
      </c>
      <c r="M71" s="15" t="s">
        <v>221</v>
      </c>
      <c r="N71" s="15" t="s">
        <v>48</v>
      </c>
      <c r="O71" s="23" t="s">
        <v>49</v>
      </c>
      <c r="P71" s="16">
        <v>300000</v>
      </c>
      <c r="Q71" s="15" t="s">
        <v>32</v>
      </c>
      <c r="R71" s="15" t="s">
        <v>50</v>
      </c>
      <c r="S71" s="15" t="s">
        <v>31</v>
      </c>
      <c r="T71" s="13" t="s">
        <v>32</v>
      </c>
      <c r="U71" s="15" t="s">
        <v>247</v>
      </c>
      <c r="V71" s="15" t="s">
        <v>223</v>
      </c>
      <c r="W71" s="15" t="s">
        <v>244</v>
      </c>
      <c r="X71" s="16">
        <v>3397341.2</v>
      </c>
    </row>
    <row r="72" spans="1:24" ht="162.94999999999999" customHeight="1" x14ac:dyDescent="0.25">
      <c r="A72" s="17">
        <v>51</v>
      </c>
      <c r="B72" s="18" t="s">
        <v>262</v>
      </c>
      <c r="C72" s="15" t="s">
        <v>263</v>
      </c>
      <c r="D72" s="19">
        <v>3.2925</v>
      </c>
      <c r="E72" s="15" t="s">
        <v>220</v>
      </c>
      <c r="F72" s="15" t="s">
        <v>39</v>
      </c>
      <c r="G72" s="20">
        <v>45505</v>
      </c>
      <c r="H72" s="20">
        <v>46022</v>
      </c>
      <c r="I72" s="21">
        <v>153523170</v>
      </c>
      <c r="J72" s="22">
        <v>404</v>
      </c>
      <c r="K72" s="23" t="s">
        <v>46</v>
      </c>
      <c r="L72" s="23" t="s">
        <v>25</v>
      </c>
      <c r="M72" s="15" t="s">
        <v>221</v>
      </c>
      <c r="N72" s="15" t="s">
        <v>48</v>
      </c>
      <c r="O72" s="23" t="s">
        <v>49</v>
      </c>
      <c r="P72" s="16">
        <v>404000</v>
      </c>
      <c r="Q72" s="15" t="s">
        <v>32</v>
      </c>
      <c r="R72" s="15" t="s">
        <v>50</v>
      </c>
      <c r="S72" s="15" t="s">
        <v>31</v>
      </c>
      <c r="T72" s="13" t="s">
        <v>32</v>
      </c>
      <c r="U72" s="15" t="s">
        <v>247</v>
      </c>
      <c r="V72" s="15" t="s">
        <v>223</v>
      </c>
      <c r="W72" s="15" t="s">
        <v>244</v>
      </c>
      <c r="X72" s="16">
        <v>3397341.2</v>
      </c>
    </row>
    <row r="73" spans="1:24" ht="74.45" customHeight="1" x14ac:dyDescent="0.25">
      <c r="A73" s="17">
        <v>52</v>
      </c>
      <c r="B73" s="18" t="s">
        <v>264</v>
      </c>
      <c r="C73" s="15" t="s">
        <v>265</v>
      </c>
      <c r="D73" s="19">
        <v>3.2050165347465098</v>
      </c>
      <c r="E73" s="15" t="s">
        <v>220</v>
      </c>
      <c r="F73" s="15" t="s">
        <v>39</v>
      </c>
      <c r="G73" s="20">
        <v>45658</v>
      </c>
      <c r="H73" s="20">
        <v>46752</v>
      </c>
      <c r="I73" s="21">
        <v>2267951312</v>
      </c>
      <c r="J73" s="22">
        <v>350</v>
      </c>
      <c r="K73" s="23" t="s">
        <v>46</v>
      </c>
      <c r="L73" s="23" t="s">
        <v>25</v>
      </c>
      <c r="M73" s="15" t="s">
        <v>221</v>
      </c>
      <c r="N73" s="15" t="s">
        <v>48</v>
      </c>
      <c r="O73" s="23" t="s">
        <v>49</v>
      </c>
      <c r="P73" s="16">
        <v>350000</v>
      </c>
      <c r="Q73" s="15" t="s">
        <v>32</v>
      </c>
      <c r="R73" s="15" t="s">
        <v>50</v>
      </c>
      <c r="S73" s="15" t="s">
        <v>31</v>
      </c>
      <c r="T73" s="13" t="s">
        <v>32</v>
      </c>
      <c r="U73" s="15" t="s">
        <v>252</v>
      </c>
      <c r="V73" s="15" t="s">
        <v>43</v>
      </c>
      <c r="W73" s="15" t="s">
        <v>236</v>
      </c>
      <c r="X73" s="16">
        <v>1658254.5</v>
      </c>
    </row>
    <row r="74" spans="1:24" ht="69" customHeight="1" x14ac:dyDescent="0.25">
      <c r="A74" s="17">
        <v>53</v>
      </c>
      <c r="B74" s="18" t="s">
        <v>266</v>
      </c>
      <c r="C74" s="15" t="s">
        <v>267</v>
      </c>
      <c r="D74" s="19">
        <v>3.0500357259999999</v>
      </c>
      <c r="E74" s="15" t="s">
        <v>220</v>
      </c>
      <c r="F74" s="15" t="s">
        <v>39</v>
      </c>
      <c r="G74" s="20">
        <v>45658</v>
      </c>
      <c r="H74" s="20">
        <v>46752</v>
      </c>
      <c r="I74" s="21">
        <v>4618466760.3199997</v>
      </c>
      <c r="J74" s="22">
        <v>200</v>
      </c>
      <c r="K74" s="23" t="s">
        <v>46</v>
      </c>
      <c r="L74" s="23" t="s">
        <v>25</v>
      </c>
      <c r="M74" s="15" t="s">
        <v>221</v>
      </c>
      <c r="N74" s="15" t="s">
        <v>48</v>
      </c>
      <c r="O74" s="23" t="s">
        <v>49</v>
      </c>
      <c r="P74" s="16">
        <v>200000</v>
      </c>
      <c r="Q74" s="15" t="s">
        <v>32</v>
      </c>
      <c r="R74" s="15" t="s">
        <v>50</v>
      </c>
      <c r="S74" s="15" t="s">
        <v>31</v>
      </c>
      <c r="T74" s="13" t="s">
        <v>32</v>
      </c>
      <c r="U74" s="15" t="s">
        <v>252</v>
      </c>
      <c r="V74" s="15" t="s">
        <v>43</v>
      </c>
      <c r="W74" s="15" t="s">
        <v>236</v>
      </c>
      <c r="X74" s="16">
        <v>1658254.5</v>
      </c>
    </row>
    <row r="75" spans="1:24" ht="150" customHeight="1" x14ac:dyDescent="0.25">
      <c r="A75" s="17">
        <v>54</v>
      </c>
      <c r="B75" s="18" t="s">
        <v>268</v>
      </c>
      <c r="C75" s="15" t="s">
        <v>269</v>
      </c>
      <c r="D75" s="19">
        <v>3.02038487</v>
      </c>
      <c r="E75" s="15" t="s">
        <v>220</v>
      </c>
      <c r="F75" s="15" t="s">
        <v>61</v>
      </c>
      <c r="G75" s="20">
        <v>45685</v>
      </c>
      <c r="H75" s="20">
        <v>46752</v>
      </c>
      <c r="I75" s="21">
        <v>649569920</v>
      </c>
      <c r="J75" s="22">
        <v>390</v>
      </c>
      <c r="K75" s="23" t="s">
        <v>46</v>
      </c>
      <c r="L75" s="23" t="s">
        <v>25</v>
      </c>
      <c r="M75" s="15" t="s">
        <v>221</v>
      </c>
      <c r="N75" s="15" t="s">
        <v>48</v>
      </c>
      <c r="O75" s="23" t="s">
        <v>49</v>
      </c>
      <c r="P75" s="16">
        <v>390000</v>
      </c>
      <c r="Q75" s="15" t="s">
        <v>32</v>
      </c>
      <c r="R75" s="15" t="s">
        <v>50</v>
      </c>
      <c r="S75" s="15" t="s">
        <v>31</v>
      </c>
      <c r="T75" s="13" t="s">
        <v>32</v>
      </c>
      <c r="U75" s="15" t="s">
        <v>247</v>
      </c>
      <c r="V75" s="15" t="s">
        <v>223</v>
      </c>
      <c r="W75" s="15" t="s">
        <v>244</v>
      </c>
      <c r="X75" s="16">
        <v>3397341.2</v>
      </c>
    </row>
    <row r="76" spans="1:24" ht="73.5" customHeight="1" x14ac:dyDescent="0.25">
      <c r="A76" s="17">
        <v>55</v>
      </c>
      <c r="B76" s="18" t="s">
        <v>270</v>
      </c>
      <c r="C76" s="15" t="s">
        <v>271</v>
      </c>
      <c r="D76" s="19">
        <v>2.6629787299999998</v>
      </c>
      <c r="E76" s="15" t="s">
        <v>220</v>
      </c>
      <c r="F76" s="15" t="s">
        <v>39</v>
      </c>
      <c r="G76" s="20">
        <v>44497</v>
      </c>
      <c r="H76" s="20">
        <v>48944</v>
      </c>
      <c r="I76" s="21">
        <v>4491053600</v>
      </c>
      <c r="J76" s="22">
        <v>300</v>
      </c>
      <c r="K76" s="23" t="s">
        <v>46</v>
      </c>
      <c r="L76" s="23" t="s">
        <v>25</v>
      </c>
      <c r="M76" s="15" t="s">
        <v>221</v>
      </c>
      <c r="N76" s="15" t="s">
        <v>48</v>
      </c>
      <c r="O76" s="23" t="s">
        <v>49</v>
      </c>
      <c r="P76" s="16">
        <v>300000</v>
      </c>
      <c r="Q76" s="15" t="s">
        <v>32</v>
      </c>
      <c r="R76" s="15" t="s">
        <v>50</v>
      </c>
      <c r="S76" s="15" t="s">
        <v>31</v>
      </c>
      <c r="T76" s="13" t="s">
        <v>32</v>
      </c>
      <c r="U76" s="15" t="s">
        <v>247</v>
      </c>
      <c r="V76" s="15" t="s">
        <v>223</v>
      </c>
      <c r="W76" s="15" t="s">
        <v>244</v>
      </c>
      <c r="X76" s="16">
        <v>3397341.2</v>
      </c>
    </row>
    <row r="77" spans="1:24" ht="121.5" customHeight="1" x14ac:dyDescent="0.25">
      <c r="A77" s="17">
        <v>56</v>
      </c>
      <c r="B77" s="18" t="s">
        <v>272</v>
      </c>
      <c r="C77" s="15" t="s">
        <v>273</v>
      </c>
      <c r="D77" s="19">
        <v>2.5026573672583567</v>
      </c>
      <c r="E77" s="15" t="s">
        <v>220</v>
      </c>
      <c r="F77" s="15" t="s">
        <v>274</v>
      </c>
      <c r="G77" s="20">
        <v>45536</v>
      </c>
      <c r="H77" s="20">
        <v>46387</v>
      </c>
      <c r="I77" s="21">
        <v>1588640503</v>
      </c>
      <c r="J77" s="22">
        <v>770.49059999999997</v>
      </c>
      <c r="K77" s="23" t="s">
        <v>62</v>
      </c>
      <c r="L77" s="23" t="s">
        <v>25</v>
      </c>
      <c r="M77" s="15" t="s">
        <v>221</v>
      </c>
      <c r="N77" s="15" t="s">
        <v>27</v>
      </c>
      <c r="O77" s="23" t="s">
        <v>28</v>
      </c>
      <c r="P77" s="16">
        <v>770490.6</v>
      </c>
      <c r="Q77" s="15" t="s">
        <v>76</v>
      </c>
      <c r="R77" s="15" t="s">
        <v>451</v>
      </c>
      <c r="S77" s="15" t="s">
        <v>31</v>
      </c>
      <c r="T77" s="13" t="s">
        <v>32</v>
      </c>
      <c r="U77" s="15">
        <v>2301650</v>
      </c>
      <c r="V77" s="15" t="s">
        <v>223</v>
      </c>
      <c r="W77" s="15" t="s">
        <v>275</v>
      </c>
      <c r="X77" s="16">
        <v>770490.6</v>
      </c>
    </row>
    <row r="78" spans="1:24" ht="117.75" customHeight="1" x14ac:dyDescent="0.25">
      <c r="A78" s="17">
        <v>57</v>
      </c>
      <c r="B78" s="18" t="s">
        <v>276</v>
      </c>
      <c r="C78" s="15" t="s">
        <v>277</v>
      </c>
      <c r="D78" s="19">
        <v>2.4175</v>
      </c>
      <c r="E78" s="15" t="s">
        <v>239</v>
      </c>
      <c r="F78" s="15" t="s">
        <v>39</v>
      </c>
      <c r="G78" s="20">
        <v>45658</v>
      </c>
      <c r="H78" s="20">
        <v>46022</v>
      </c>
      <c r="I78" s="21">
        <v>526504276</v>
      </c>
      <c r="J78" s="22">
        <v>526.50429999999994</v>
      </c>
      <c r="K78" s="23" t="s">
        <v>62</v>
      </c>
      <c r="L78" s="23" t="s">
        <v>25</v>
      </c>
      <c r="M78" s="15" t="s">
        <v>221</v>
      </c>
      <c r="N78" s="15" t="s">
        <v>27</v>
      </c>
      <c r="O78" s="23" t="s">
        <v>28</v>
      </c>
      <c r="P78" s="16">
        <v>526504.30000000005</v>
      </c>
      <c r="Q78" s="15" t="s">
        <v>76</v>
      </c>
      <c r="R78" s="15" t="s">
        <v>452</v>
      </c>
      <c r="S78" s="15" t="s">
        <v>31</v>
      </c>
      <c r="T78" s="13" t="s">
        <v>32</v>
      </c>
      <c r="U78" s="15">
        <v>2301650</v>
      </c>
      <c r="V78" s="15" t="s">
        <v>223</v>
      </c>
      <c r="W78" s="15" t="s">
        <v>275</v>
      </c>
      <c r="X78" s="16">
        <v>526504.30000000005</v>
      </c>
    </row>
    <row r="79" spans="1:24" ht="79.5" customHeight="1" x14ac:dyDescent="0.25">
      <c r="A79" s="17">
        <v>58</v>
      </c>
      <c r="B79" s="18" t="s">
        <v>278</v>
      </c>
      <c r="C79" s="15" t="s">
        <v>279</v>
      </c>
      <c r="D79" s="19">
        <v>2.3766160329999999</v>
      </c>
      <c r="E79" s="15" t="s">
        <v>239</v>
      </c>
      <c r="F79" s="15" t="s">
        <v>280</v>
      </c>
      <c r="G79" s="20">
        <v>45536</v>
      </c>
      <c r="H79" s="20">
        <v>46630</v>
      </c>
      <c r="I79" s="21">
        <v>1579189753</v>
      </c>
      <c r="J79" s="22">
        <v>80.500462999999996</v>
      </c>
      <c r="K79" s="23" t="s">
        <v>46</v>
      </c>
      <c r="L79" s="23" t="s">
        <v>25</v>
      </c>
      <c r="M79" s="15" t="s">
        <v>221</v>
      </c>
      <c r="N79" s="15" t="s">
        <v>48</v>
      </c>
      <c r="O79" s="23" t="s">
        <v>49</v>
      </c>
      <c r="P79" s="16">
        <v>80500.463000000003</v>
      </c>
      <c r="Q79" s="15" t="s">
        <v>32</v>
      </c>
      <c r="R79" s="15" t="s">
        <v>50</v>
      </c>
      <c r="S79" s="15" t="s">
        <v>31</v>
      </c>
      <c r="T79" s="13" t="s">
        <v>32</v>
      </c>
      <c r="U79" s="15" t="s">
        <v>252</v>
      </c>
      <c r="V79" s="15" t="s">
        <v>43</v>
      </c>
      <c r="W79" s="15" t="s">
        <v>236</v>
      </c>
      <c r="X79" s="16">
        <v>1658254.5</v>
      </c>
    </row>
    <row r="80" spans="1:24" ht="76.5" customHeight="1" x14ac:dyDescent="0.25">
      <c r="A80" s="17">
        <v>59</v>
      </c>
      <c r="B80" s="18" t="s">
        <v>281</v>
      </c>
      <c r="C80" s="15" t="s">
        <v>282</v>
      </c>
      <c r="D80" s="19">
        <v>1.2749999999999999</v>
      </c>
      <c r="E80" s="15" t="s">
        <v>220</v>
      </c>
      <c r="F80" s="15" t="s">
        <v>39</v>
      </c>
      <c r="G80" s="20">
        <v>45658</v>
      </c>
      <c r="H80" s="20">
        <v>46752</v>
      </c>
      <c r="I80" s="21">
        <v>7837075439</v>
      </c>
      <c r="J80" s="22">
        <v>160</v>
      </c>
      <c r="K80" s="23" t="s">
        <v>46</v>
      </c>
      <c r="L80" s="23" t="s">
        <v>25</v>
      </c>
      <c r="M80" s="15" t="s">
        <v>221</v>
      </c>
      <c r="N80" s="15" t="s">
        <v>48</v>
      </c>
      <c r="O80" s="23" t="s">
        <v>49</v>
      </c>
      <c r="P80" s="16">
        <v>160000</v>
      </c>
      <c r="Q80" s="15" t="s">
        <v>32</v>
      </c>
      <c r="R80" s="15" t="s">
        <v>50</v>
      </c>
      <c r="S80" s="15" t="s">
        <v>31</v>
      </c>
      <c r="T80" s="13" t="s">
        <v>32</v>
      </c>
      <c r="U80" s="15" t="s">
        <v>252</v>
      </c>
      <c r="V80" s="15" t="s">
        <v>43</v>
      </c>
      <c r="W80" s="15" t="s">
        <v>236</v>
      </c>
      <c r="X80" s="16">
        <v>1658254.5</v>
      </c>
    </row>
    <row r="81" spans="1:24" ht="199.5" customHeight="1" x14ac:dyDescent="0.25">
      <c r="A81" s="17">
        <v>60</v>
      </c>
      <c r="B81" s="18" t="s">
        <v>283</v>
      </c>
      <c r="C81" s="15" t="s">
        <v>284</v>
      </c>
      <c r="D81" s="19">
        <v>0.92174181749999995</v>
      </c>
      <c r="E81" s="15" t="s">
        <v>220</v>
      </c>
      <c r="F81" s="15" t="s">
        <v>285</v>
      </c>
      <c r="G81" s="20">
        <v>45663</v>
      </c>
      <c r="H81" s="20">
        <v>46013</v>
      </c>
      <c r="I81" s="21">
        <v>1367338715</v>
      </c>
      <c r="J81" s="22">
        <v>100</v>
      </c>
      <c r="K81" s="23" t="s">
        <v>46</v>
      </c>
      <c r="L81" s="23" t="s">
        <v>25</v>
      </c>
      <c r="M81" s="15" t="s">
        <v>221</v>
      </c>
      <c r="N81" s="15" t="s">
        <v>48</v>
      </c>
      <c r="O81" s="23" t="s">
        <v>49</v>
      </c>
      <c r="P81" s="16">
        <v>100000</v>
      </c>
      <c r="Q81" s="15" t="s">
        <v>32</v>
      </c>
      <c r="R81" s="15" t="s">
        <v>50</v>
      </c>
      <c r="S81" s="15" t="s">
        <v>31</v>
      </c>
      <c r="T81" s="13" t="s">
        <v>32</v>
      </c>
      <c r="U81" s="15" t="s">
        <v>252</v>
      </c>
      <c r="V81" s="15" t="s">
        <v>43</v>
      </c>
      <c r="W81" s="15" t="s">
        <v>236</v>
      </c>
      <c r="X81" s="16">
        <v>1658254.5</v>
      </c>
    </row>
    <row r="82" spans="1:24" ht="20.25" customHeight="1" x14ac:dyDescent="0.25">
      <c r="A82" s="9"/>
      <c r="B82" s="9"/>
      <c r="C82" s="31" t="s">
        <v>286</v>
      </c>
      <c r="D82" s="10"/>
      <c r="E82" s="9"/>
      <c r="F82" s="9"/>
      <c r="G82" s="9"/>
      <c r="H82" s="9"/>
      <c r="I82" s="11">
        <f>SUM(I83:I92)</f>
        <v>74950879120</v>
      </c>
      <c r="J82" s="12">
        <f>J83+J84+J85+J87+J88+J90+J92</f>
        <v>15421.752500000001</v>
      </c>
      <c r="K82" s="25"/>
      <c r="L82" s="25"/>
      <c r="M82" s="25"/>
      <c r="N82" s="25"/>
      <c r="O82" s="25"/>
      <c r="P82" s="12">
        <f>P83+P84+P85+P87+P88+P90+P92+P86+P89+P91</f>
        <v>15421752.5</v>
      </c>
      <c r="Q82" s="25"/>
      <c r="R82" s="25"/>
      <c r="S82" s="25"/>
      <c r="T82" s="25"/>
      <c r="U82" s="25"/>
      <c r="V82" s="25"/>
      <c r="W82" s="25"/>
      <c r="X82" s="12">
        <f>X83+X84+X85+X87+X88+X90+X92+X86+X89+X91</f>
        <v>15421752.5</v>
      </c>
    </row>
    <row r="83" spans="1:24" ht="72.95" customHeight="1" x14ac:dyDescent="0.25">
      <c r="A83" s="17">
        <f>A81+1</f>
        <v>61</v>
      </c>
      <c r="B83" s="18" t="s">
        <v>287</v>
      </c>
      <c r="C83" s="15" t="s">
        <v>288</v>
      </c>
      <c r="D83" s="19">
        <v>5.5485566178086589</v>
      </c>
      <c r="E83" s="15" t="s">
        <v>289</v>
      </c>
      <c r="F83" s="15" t="s">
        <v>39</v>
      </c>
      <c r="G83" s="20">
        <v>44391</v>
      </c>
      <c r="H83" s="20">
        <v>46387</v>
      </c>
      <c r="I83" s="21">
        <v>13600000000</v>
      </c>
      <c r="J83" s="22">
        <v>5000</v>
      </c>
      <c r="K83" s="23" t="s">
        <v>24</v>
      </c>
      <c r="L83" s="23" t="s">
        <v>25</v>
      </c>
      <c r="M83" s="15" t="s">
        <v>26</v>
      </c>
      <c r="N83" s="15" t="s">
        <v>27</v>
      </c>
      <c r="O83" s="23" t="s">
        <v>28</v>
      </c>
      <c r="P83" s="16">
        <v>5000000</v>
      </c>
      <c r="Q83" s="15" t="s">
        <v>29</v>
      </c>
      <c r="R83" s="15" t="s">
        <v>290</v>
      </c>
      <c r="S83" s="15" t="s">
        <v>31</v>
      </c>
      <c r="T83" s="13" t="s">
        <v>32</v>
      </c>
      <c r="U83" s="15">
        <v>3121620</v>
      </c>
      <c r="V83" s="15" t="s">
        <v>43</v>
      </c>
      <c r="W83" s="15" t="s">
        <v>291</v>
      </c>
      <c r="X83" s="16">
        <v>5000000</v>
      </c>
    </row>
    <row r="84" spans="1:24" ht="87" customHeight="1" x14ac:dyDescent="0.25">
      <c r="A84" s="17">
        <f t="shared" ref="A84:A85" si="5">A83+1</f>
        <v>62</v>
      </c>
      <c r="B84" s="18" t="s">
        <v>292</v>
      </c>
      <c r="C84" s="15" t="s">
        <v>293</v>
      </c>
      <c r="D84" s="19">
        <v>5.5092301229632996</v>
      </c>
      <c r="E84" s="15" t="s">
        <v>289</v>
      </c>
      <c r="F84" s="15" t="s">
        <v>39</v>
      </c>
      <c r="G84" s="20">
        <v>42137</v>
      </c>
      <c r="H84" s="20">
        <v>46022</v>
      </c>
      <c r="I84" s="21">
        <v>7067416474</v>
      </c>
      <c r="J84" s="22">
        <v>1551.1524999999999</v>
      </c>
      <c r="K84" s="23" t="s">
        <v>24</v>
      </c>
      <c r="L84" s="23" t="s">
        <v>25</v>
      </c>
      <c r="M84" s="15" t="s">
        <v>26</v>
      </c>
      <c r="N84" s="15" t="s">
        <v>27</v>
      </c>
      <c r="O84" s="23" t="s">
        <v>28</v>
      </c>
      <c r="P84" s="16">
        <v>1551152.5</v>
      </c>
      <c r="Q84" s="15" t="s">
        <v>29</v>
      </c>
      <c r="R84" s="15" t="s">
        <v>294</v>
      </c>
      <c r="S84" s="15" t="s">
        <v>31</v>
      </c>
      <c r="T84" s="13" t="s">
        <v>32</v>
      </c>
      <c r="U84" s="15">
        <v>3121600</v>
      </c>
      <c r="V84" s="15" t="s">
        <v>43</v>
      </c>
      <c r="W84" s="15" t="s">
        <v>295</v>
      </c>
      <c r="X84" s="16">
        <v>1551152.5</v>
      </c>
    </row>
    <row r="85" spans="1:24" ht="113.25" customHeight="1" x14ac:dyDescent="0.25">
      <c r="A85" s="67">
        <f t="shared" si="5"/>
        <v>63</v>
      </c>
      <c r="B85" s="68" t="s">
        <v>296</v>
      </c>
      <c r="C85" s="61" t="s">
        <v>297</v>
      </c>
      <c r="D85" s="69">
        <v>5.257570526413665</v>
      </c>
      <c r="E85" s="61" t="s">
        <v>298</v>
      </c>
      <c r="F85" s="61" t="s">
        <v>39</v>
      </c>
      <c r="G85" s="63">
        <v>45222</v>
      </c>
      <c r="H85" s="63">
        <v>46022</v>
      </c>
      <c r="I85" s="64">
        <v>35447712190</v>
      </c>
      <c r="J85" s="65">
        <v>603.19560000000001</v>
      </c>
      <c r="K85" s="66" t="s">
        <v>24</v>
      </c>
      <c r="L85" s="66" t="s">
        <v>25</v>
      </c>
      <c r="M85" s="61" t="s">
        <v>26</v>
      </c>
      <c r="N85" s="61" t="s">
        <v>27</v>
      </c>
      <c r="O85" s="23" t="s">
        <v>71</v>
      </c>
      <c r="P85" s="16">
        <v>540000</v>
      </c>
      <c r="Q85" s="15" t="s">
        <v>40</v>
      </c>
      <c r="R85" s="61" t="s">
        <v>299</v>
      </c>
      <c r="S85" s="15" t="s">
        <v>31</v>
      </c>
      <c r="T85" s="61" t="s">
        <v>300</v>
      </c>
      <c r="U85" s="15">
        <v>3121160</v>
      </c>
      <c r="V85" s="15" t="s">
        <v>43</v>
      </c>
      <c r="W85" s="15" t="s">
        <v>301</v>
      </c>
      <c r="X85" s="16">
        <v>540000</v>
      </c>
    </row>
    <row r="86" spans="1:24" ht="111" customHeight="1" x14ac:dyDescent="0.25">
      <c r="A86" s="62"/>
      <c r="B86" s="62"/>
      <c r="C86" s="62"/>
      <c r="D86" s="62"/>
      <c r="E86" s="62"/>
      <c r="F86" s="62"/>
      <c r="G86" s="62"/>
      <c r="H86" s="62"/>
      <c r="I86" s="62"/>
      <c r="J86" s="62"/>
      <c r="K86" s="62"/>
      <c r="L86" s="62"/>
      <c r="M86" s="62"/>
      <c r="N86" s="62"/>
      <c r="O86" s="23" t="s">
        <v>71</v>
      </c>
      <c r="P86" s="16">
        <v>63195.6</v>
      </c>
      <c r="Q86" s="15" t="s">
        <v>40</v>
      </c>
      <c r="R86" s="62"/>
      <c r="S86" s="15" t="s">
        <v>31</v>
      </c>
      <c r="T86" s="62"/>
      <c r="U86" s="15">
        <v>3101550</v>
      </c>
      <c r="V86" s="15" t="s">
        <v>302</v>
      </c>
      <c r="W86" s="15" t="s">
        <v>303</v>
      </c>
      <c r="X86" s="16">
        <v>63195.6</v>
      </c>
    </row>
    <row r="87" spans="1:24" ht="87.95" customHeight="1" x14ac:dyDescent="0.25">
      <c r="A87" s="17">
        <f>A85+1</f>
        <v>64</v>
      </c>
      <c r="B87" s="18" t="s">
        <v>304</v>
      </c>
      <c r="C87" s="15" t="s">
        <v>305</v>
      </c>
      <c r="D87" s="19">
        <v>4.2351949993747597</v>
      </c>
      <c r="E87" s="15" t="s">
        <v>289</v>
      </c>
      <c r="F87" s="15" t="s">
        <v>39</v>
      </c>
      <c r="G87" s="20">
        <v>45454</v>
      </c>
      <c r="H87" s="20">
        <v>47483</v>
      </c>
      <c r="I87" s="21">
        <v>4500000000</v>
      </c>
      <c r="J87" s="22">
        <v>1000</v>
      </c>
      <c r="K87" s="23" t="s">
        <v>24</v>
      </c>
      <c r="L87" s="23" t="s">
        <v>25</v>
      </c>
      <c r="M87" s="15" t="s">
        <v>26</v>
      </c>
      <c r="N87" s="15" t="s">
        <v>27</v>
      </c>
      <c r="O87" s="23" t="s">
        <v>28</v>
      </c>
      <c r="P87" s="16">
        <v>1000000</v>
      </c>
      <c r="Q87" s="15" t="s">
        <v>29</v>
      </c>
      <c r="R87" s="15" t="s">
        <v>306</v>
      </c>
      <c r="S87" s="15" t="s">
        <v>31</v>
      </c>
      <c r="T87" s="13" t="s">
        <v>32</v>
      </c>
      <c r="U87" s="15">
        <v>3121690</v>
      </c>
      <c r="V87" s="15" t="s">
        <v>43</v>
      </c>
      <c r="W87" s="15" t="s">
        <v>307</v>
      </c>
      <c r="X87" s="16">
        <v>1000000</v>
      </c>
    </row>
    <row r="88" spans="1:24" ht="75" customHeight="1" x14ac:dyDescent="0.25">
      <c r="A88" s="67">
        <f>A87+1</f>
        <v>65</v>
      </c>
      <c r="B88" s="68" t="s">
        <v>308</v>
      </c>
      <c r="C88" s="61" t="s">
        <v>309</v>
      </c>
      <c r="D88" s="69">
        <v>3.5674999999999994</v>
      </c>
      <c r="E88" s="61" t="s">
        <v>289</v>
      </c>
      <c r="F88" s="61" t="s">
        <v>39</v>
      </c>
      <c r="G88" s="63">
        <v>44475</v>
      </c>
      <c r="H88" s="63">
        <v>46387</v>
      </c>
      <c r="I88" s="64">
        <v>4856931556</v>
      </c>
      <c r="J88" s="65">
        <v>1659.6020000000001</v>
      </c>
      <c r="K88" s="66" t="s">
        <v>24</v>
      </c>
      <c r="L88" s="66" t="s">
        <v>25</v>
      </c>
      <c r="M88" s="61" t="s">
        <v>26</v>
      </c>
      <c r="N88" s="61" t="s">
        <v>27</v>
      </c>
      <c r="O88" s="23" t="s">
        <v>28</v>
      </c>
      <c r="P88" s="16">
        <v>1596407</v>
      </c>
      <c r="Q88" s="15" t="s">
        <v>29</v>
      </c>
      <c r="R88" s="15" t="s">
        <v>310</v>
      </c>
      <c r="S88" s="15" t="s">
        <v>31</v>
      </c>
      <c r="T88" s="13" t="s">
        <v>32</v>
      </c>
      <c r="U88" s="15">
        <v>3101660</v>
      </c>
      <c r="V88" s="15" t="s">
        <v>302</v>
      </c>
      <c r="W88" s="15" t="s">
        <v>311</v>
      </c>
      <c r="X88" s="16">
        <v>1596407</v>
      </c>
    </row>
    <row r="89" spans="1:24" ht="168.95" customHeight="1" x14ac:dyDescent="0.25">
      <c r="A89" s="62"/>
      <c r="B89" s="62"/>
      <c r="C89" s="62"/>
      <c r="D89" s="62"/>
      <c r="E89" s="62"/>
      <c r="F89" s="62"/>
      <c r="G89" s="62"/>
      <c r="H89" s="62"/>
      <c r="I89" s="62"/>
      <c r="J89" s="62"/>
      <c r="K89" s="62"/>
      <c r="L89" s="62"/>
      <c r="M89" s="62"/>
      <c r="N89" s="62"/>
      <c r="O89" s="23" t="s">
        <v>71</v>
      </c>
      <c r="P89" s="16">
        <v>63195</v>
      </c>
      <c r="Q89" s="15" t="s">
        <v>29</v>
      </c>
      <c r="R89" s="15" t="s">
        <v>312</v>
      </c>
      <c r="S89" s="15" t="s">
        <v>31</v>
      </c>
      <c r="T89" s="15" t="s">
        <v>313</v>
      </c>
      <c r="U89" s="15">
        <v>3101560</v>
      </c>
      <c r="V89" s="15" t="s">
        <v>302</v>
      </c>
      <c r="W89" s="15" t="s">
        <v>314</v>
      </c>
      <c r="X89" s="16">
        <v>63195</v>
      </c>
    </row>
    <row r="90" spans="1:24" ht="177.75" customHeight="1" x14ac:dyDescent="0.25">
      <c r="A90" s="67">
        <f>A88+1</f>
        <v>66</v>
      </c>
      <c r="B90" s="68" t="s">
        <v>315</v>
      </c>
      <c r="C90" s="61" t="s">
        <v>316</v>
      </c>
      <c r="D90" s="69">
        <v>3.4224999999999999</v>
      </c>
      <c r="E90" s="61" t="s">
        <v>317</v>
      </c>
      <c r="F90" s="61" t="s">
        <v>39</v>
      </c>
      <c r="G90" s="63">
        <v>45278</v>
      </c>
      <c r="H90" s="63">
        <v>45930</v>
      </c>
      <c r="I90" s="64">
        <v>8275276000</v>
      </c>
      <c r="J90" s="65">
        <v>4742.7044999999998</v>
      </c>
      <c r="K90" s="66" t="s">
        <v>24</v>
      </c>
      <c r="L90" s="66" t="s">
        <v>25</v>
      </c>
      <c r="M90" s="61" t="s">
        <v>318</v>
      </c>
      <c r="N90" s="61" t="s">
        <v>27</v>
      </c>
      <c r="O90" s="23" t="s">
        <v>71</v>
      </c>
      <c r="P90" s="16">
        <v>17704.5</v>
      </c>
      <c r="Q90" s="15" t="s">
        <v>40</v>
      </c>
      <c r="R90" s="61" t="s">
        <v>319</v>
      </c>
      <c r="S90" s="15" t="s">
        <v>31</v>
      </c>
      <c r="T90" s="61" t="s">
        <v>320</v>
      </c>
      <c r="U90" s="15">
        <v>2801200</v>
      </c>
      <c r="V90" s="15" t="s">
        <v>321</v>
      </c>
      <c r="W90" s="15" t="s">
        <v>322</v>
      </c>
      <c r="X90" s="16">
        <v>17704.5</v>
      </c>
    </row>
    <row r="91" spans="1:24" ht="51.75" customHeight="1" x14ac:dyDescent="0.25">
      <c r="A91" s="62"/>
      <c r="B91" s="62"/>
      <c r="C91" s="62"/>
      <c r="D91" s="62"/>
      <c r="E91" s="62"/>
      <c r="F91" s="62"/>
      <c r="G91" s="62"/>
      <c r="H91" s="62"/>
      <c r="I91" s="62"/>
      <c r="J91" s="62"/>
      <c r="K91" s="62"/>
      <c r="L91" s="62"/>
      <c r="M91" s="62"/>
      <c r="N91" s="62"/>
      <c r="O91" s="23" t="s">
        <v>71</v>
      </c>
      <c r="P91" s="16">
        <v>4725000</v>
      </c>
      <c r="Q91" s="15" t="s">
        <v>40</v>
      </c>
      <c r="R91" s="62"/>
      <c r="S91" s="15" t="s">
        <v>31</v>
      </c>
      <c r="T91" s="62"/>
      <c r="U91" s="15">
        <v>2801500</v>
      </c>
      <c r="V91" s="15" t="s">
        <v>321</v>
      </c>
      <c r="W91" s="15" t="s">
        <v>323</v>
      </c>
      <c r="X91" s="32">
        <v>4725000</v>
      </c>
    </row>
    <row r="92" spans="1:24" ht="189" customHeight="1" x14ac:dyDescent="0.25">
      <c r="A92" s="17">
        <f>A90+1</f>
        <v>67</v>
      </c>
      <c r="B92" s="18" t="s">
        <v>324</v>
      </c>
      <c r="C92" s="15" t="s">
        <v>325</v>
      </c>
      <c r="D92" s="19">
        <v>2.1</v>
      </c>
      <c r="E92" s="15" t="s">
        <v>289</v>
      </c>
      <c r="F92" s="15" t="s">
        <v>326</v>
      </c>
      <c r="G92" s="20">
        <v>44530</v>
      </c>
      <c r="H92" s="20">
        <v>47087</v>
      </c>
      <c r="I92" s="21">
        <v>1203542900</v>
      </c>
      <c r="J92" s="22">
        <v>865.09789999999998</v>
      </c>
      <c r="K92" s="23" t="s">
        <v>24</v>
      </c>
      <c r="L92" s="23" t="s">
        <v>25</v>
      </c>
      <c r="M92" s="15" t="s">
        <v>26</v>
      </c>
      <c r="N92" s="15" t="s">
        <v>27</v>
      </c>
      <c r="O92" s="23" t="s">
        <v>28</v>
      </c>
      <c r="P92" s="16">
        <v>865097.9</v>
      </c>
      <c r="Q92" s="15" t="s">
        <v>56</v>
      </c>
      <c r="R92" s="15" t="s">
        <v>327</v>
      </c>
      <c r="S92" s="15" t="s">
        <v>31</v>
      </c>
      <c r="T92" s="13" t="s">
        <v>32</v>
      </c>
      <c r="U92" s="15">
        <v>3101660</v>
      </c>
      <c r="V92" s="15" t="s">
        <v>302</v>
      </c>
      <c r="W92" s="15" t="s">
        <v>311</v>
      </c>
      <c r="X92" s="16">
        <v>865097.9</v>
      </c>
    </row>
    <row r="93" spans="1:24" ht="18.75" customHeight="1" x14ac:dyDescent="0.25">
      <c r="A93" s="9"/>
      <c r="B93" s="9"/>
      <c r="C93" s="9" t="s">
        <v>328</v>
      </c>
      <c r="D93" s="10"/>
      <c r="E93" s="9"/>
      <c r="F93" s="9"/>
      <c r="G93" s="9"/>
      <c r="H93" s="9"/>
      <c r="I93" s="11">
        <f>SUM(I94:I101)</f>
        <v>51640879561</v>
      </c>
      <c r="J93" s="12">
        <f>J94+J95+J96+J97+J98+J99+J100+J101</f>
        <v>7693.9666999999999</v>
      </c>
      <c r="K93" s="25"/>
      <c r="L93" s="25"/>
      <c r="M93" s="25"/>
      <c r="N93" s="25"/>
      <c r="O93" s="25"/>
      <c r="P93" s="12">
        <f>P94+P95+P96+P97+P98+P99+P100+P101</f>
        <v>7693966.7000000002</v>
      </c>
      <c r="Q93" s="25"/>
      <c r="R93" s="25"/>
      <c r="S93" s="25"/>
      <c r="T93" s="25"/>
      <c r="U93" s="25"/>
      <c r="V93" s="25"/>
      <c r="W93" s="25"/>
      <c r="X93" s="12">
        <f>X94+X95+X96+X97+X98+X99+X100+X101</f>
        <v>7693966.7000000002</v>
      </c>
    </row>
    <row r="94" spans="1:24" ht="165.75" customHeight="1" x14ac:dyDescent="0.25">
      <c r="A94" s="17">
        <f>A92+1</f>
        <v>68</v>
      </c>
      <c r="B94" s="18" t="s">
        <v>329</v>
      </c>
      <c r="C94" s="15" t="s">
        <v>330</v>
      </c>
      <c r="D94" s="19">
        <v>5.0046362577610966</v>
      </c>
      <c r="E94" s="15" t="s">
        <v>328</v>
      </c>
      <c r="F94" s="15" t="s">
        <v>39</v>
      </c>
      <c r="G94" s="20">
        <v>44326</v>
      </c>
      <c r="H94" s="20">
        <v>45747</v>
      </c>
      <c r="I94" s="21">
        <v>1653813775</v>
      </c>
      <c r="J94" s="22">
        <v>85.667000000000002</v>
      </c>
      <c r="K94" s="23" t="s">
        <v>24</v>
      </c>
      <c r="L94" s="23" t="s">
        <v>25</v>
      </c>
      <c r="M94" s="15" t="s">
        <v>331</v>
      </c>
      <c r="N94" s="15" t="s">
        <v>27</v>
      </c>
      <c r="O94" s="23" t="s">
        <v>71</v>
      </c>
      <c r="P94" s="16">
        <v>85667</v>
      </c>
      <c r="Q94" s="15" t="s">
        <v>56</v>
      </c>
      <c r="R94" s="15" t="s">
        <v>332</v>
      </c>
      <c r="S94" s="15" t="s">
        <v>31</v>
      </c>
      <c r="T94" s="15" t="s">
        <v>333</v>
      </c>
      <c r="U94" s="18">
        <v>3901610</v>
      </c>
      <c r="V94" s="15" t="s">
        <v>334</v>
      </c>
      <c r="W94" s="15" t="s">
        <v>335</v>
      </c>
      <c r="X94" s="16">
        <v>85667</v>
      </c>
    </row>
    <row r="95" spans="1:24" ht="114.6" customHeight="1" x14ac:dyDescent="0.25">
      <c r="A95" s="17">
        <f>A94+1</f>
        <v>69</v>
      </c>
      <c r="B95" s="18" t="s">
        <v>336</v>
      </c>
      <c r="C95" s="15" t="s">
        <v>337</v>
      </c>
      <c r="D95" s="19">
        <v>4.5999999999999996</v>
      </c>
      <c r="E95" s="15" t="s">
        <v>328</v>
      </c>
      <c r="F95" s="15" t="s">
        <v>39</v>
      </c>
      <c r="G95" s="20">
        <v>41829</v>
      </c>
      <c r="H95" s="20">
        <v>45900</v>
      </c>
      <c r="I95" s="21">
        <v>2660192046</v>
      </c>
      <c r="J95" s="22">
        <v>1151.0897</v>
      </c>
      <c r="K95" s="23" t="s">
        <v>24</v>
      </c>
      <c r="L95" s="23" t="s">
        <v>25</v>
      </c>
      <c r="M95" s="15" t="s">
        <v>338</v>
      </c>
      <c r="N95" s="15" t="s">
        <v>27</v>
      </c>
      <c r="O95" s="23" t="s">
        <v>28</v>
      </c>
      <c r="P95" s="16">
        <v>1151089.7</v>
      </c>
      <c r="Q95" s="15" t="s">
        <v>40</v>
      </c>
      <c r="R95" s="15" t="s">
        <v>339</v>
      </c>
      <c r="S95" s="15" t="s">
        <v>31</v>
      </c>
      <c r="T95" s="13" t="s">
        <v>32</v>
      </c>
      <c r="U95" s="15">
        <v>2501630</v>
      </c>
      <c r="V95" s="15" t="s">
        <v>340</v>
      </c>
      <c r="W95" s="15" t="s">
        <v>337</v>
      </c>
      <c r="X95" s="16">
        <v>1151089.7</v>
      </c>
    </row>
    <row r="96" spans="1:24" ht="409.5" customHeight="1" x14ac:dyDescent="0.25">
      <c r="A96" s="17">
        <v>70</v>
      </c>
      <c r="B96" s="18" t="s">
        <v>341</v>
      </c>
      <c r="C96" s="15" t="s">
        <v>342</v>
      </c>
      <c r="D96" s="19">
        <v>4.7009008028675803</v>
      </c>
      <c r="E96" s="15" t="s">
        <v>328</v>
      </c>
      <c r="F96" s="15" t="s">
        <v>39</v>
      </c>
      <c r="G96" s="20">
        <v>45658</v>
      </c>
      <c r="H96" s="20">
        <v>46752</v>
      </c>
      <c r="I96" s="21">
        <v>19885037600</v>
      </c>
      <c r="J96" s="22">
        <v>3973.05</v>
      </c>
      <c r="K96" s="23" t="s">
        <v>46</v>
      </c>
      <c r="L96" s="23" t="s">
        <v>25</v>
      </c>
      <c r="M96" s="15" t="s">
        <v>343</v>
      </c>
      <c r="N96" s="15" t="s">
        <v>48</v>
      </c>
      <c r="O96" s="23" t="s">
        <v>49</v>
      </c>
      <c r="P96" s="16">
        <v>3973050</v>
      </c>
      <c r="Q96" s="15" t="s">
        <v>32</v>
      </c>
      <c r="R96" s="15" t="s">
        <v>50</v>
      </c>
      <c r="S96" s="15" t="s">
        <v>31</v>
      </c>
      <c r="T96" s="13" t="s">
        <v>32</v>
      </c>
      <c r="U96" s="15">
        <v>1511800</v>
      </c>
      <c r="V96" s="15" t="s">
        <v>43</v>
      </c>
      <c r="W96" s="60" t="s">
        <v>344</v>
      </c>
      <c r="X96" s="16">
        <v>3973050</v>
      </c>
    </row>
    <row r="97" spans="1:24" ht="81" customHeight="1" x14ac:dyDescent="0.25">
      <c r="A97" s="17">
        <v>71</v>
      </c>
      <c r="B97" s="18" t="s">
        <v>345</v>
      </c>
      <c r="C97" s="15" t="s">
        <v>346</v>
      </c>
      <c r="D97" s="19">
        <v>4.3049999999999997</v>
      </c>
      <c r="E97" s="15" t="s">
        <v>328</v>
      </c>
      <c r="F97" s="15" t="s">
        <v>39</v>
      </c>
      <c r="G97" s="20">
        <v>45454</v>
      </c>
      <c r="H97" s="20">
        <v>46022</v>
      </c>
      <c r="I97" s="21">
        <v>9296300000</v>
      </c>
      <c r="J97" s="22">
        <v>462.16</v>
      </c>
      <c r="K97" s="23" t="s">
        <v>24</v>
      </c>
      <c r="L97" s="23" t="s">
        <v>25</v>
      </c>
      <c r="M97" s="15" t="s">
        <v>26</v>
      </c>
      <c r="N97" s="15" t="s">
        <v>27</v>
      </c>
      <c r="O97" s="23" t="s">
        <v>28</v>
      </c>
      <c r="P97" s="16">
        <v>462160</v>
      </c>
      <c r="Q97" s="15" t="s">
        <v>225</v>
      </c>
      <c r="R97" s="15" t="s">
        <v>347</v>
      </c>
      <c r="S97" s="15" t="s">
        <v>31</v>
      </c>
      <c r="T97" s="13" t="s">
        <v>32</v>
      </c>
      <c r="U97" s="15">
        <v>3101080</v>
      </c>
      <c r="V97" s="15" t="s">
        <v>334</v>
      </c>
      <c r="W97" s="15" t="s">
        <v>348</v>
      </c>
      <c r="X97" s="16">
        <v>462160</v>
      </c>
    </row>
    <row r="98" spans="1:24" ht="99" customHeight="1" x14ac:dyDescent="0.25">
      <c r="A98" s="17">
        <v>72</v>
      </c>
      <c r="B98" s="18" t="s">
        <v>349</v>
      </c>
      <c r="C98" s="15" t="s">
        <v>350</v>
      </c>
      <c r="D98" s="19">
        <v>4.1524999999999999</v>
      </c>
      <c r="E98" s="15" t="s">
        <v>328</v>
      </c>
      <c r="F98" s="15" t="s">
        <v>39</v>
      </c>
      <c r="G98" s="20">
        <v>42736</v>
      </c>
      <c r="H98" s="20">
        <v>46752</v>
      </c>
      <c r="I98" s="21">
        <v>10316114640</v>
      </c>
      <c r="J98" s="22">
        <v>833</v>
      </c>
      <c r="K98" s="23" t="s">
        <v>46</v>
      </c>
      <c r="L98" s="23" t="s">
        <v>25</v>
      </c>
      <c r="M98" s="15" t="s">
        <v>338</v>
      </c>
      <c r="N98" s="15" t="s">
        <v>48</v>
      </c>
      <c r="O98" s="23" t="s">
        <v>49</v>
      </c>
      <c r="P98" s="16">
        <v>833000</v>
      </c>
      <c r="Q98" s="15" t="s">
        <v>32</v>
      </c>
      <c r="R98" s="15" t="s">
        <v>50</v>
      </c>
      <c r="S98" s="15" t="s">
        <v>31</v>
      </c>
      <c r="T98" s="13" t="s">
        <v>32</v>
      </c>
      <c r="U98" s="15">
        <v>2511800</v>
      </c>
      <c r="V98" s="15" t="s">
        <v>43</v>
      </c>
      <c r="W98" s="15" t="s">
        <v>351</v>
      </c>
      <c r="X98" s="16">
        <v>833000</v>
      </c>
    </row>
    <row r="99" spans="1:24" ht="89.45" customHeight="1" x14ac:dyDescent="0.25">
      <c r="A99" s="17">
        <v>73</v>
      </c>
      <c r="B99" s="18" t="s">
        <v>352</v>
      </c>
      <c r="C99" s="15" t="s">
        <v>353</v>
      </c>
      <c r="D99" s="19">
        <v>3.7550251285688101</v>
      </c>
      <c r="E99" s="15" t="s">
        <v>328</v>
      </c>
      <c r="F99" s="15" t="s">
        <v>354</v>
      </c>
      <c r="G99" s="20">
        <v>45536</v>
      </c>
      <c r="H99" s="20">
        <v>46022</v>
      </c>
      <c r="I99" s="21">
        <v>397953425</v>
      </c>
      <c r="J99" s="22">
        <v>239</v>
      </c>
      <c r="K99" s="23" t="s">
        <v>46</v>
      </c>
      <c r="L99" s="23" t="s">
        <v>25</v>
      </c>
      <c r="M99" s="15" t="s">
        <v>338</v>
      </c>
      <c r="N99" s="15" t="s">
        <v>48</v>
      </c>
      <c r="O99" s="23" t="s">
        <v>49</v>
      </c>
      <c r="P99" s="16">
        <v>239000</v>
      </c>
      <c r="Q99" s="15" t="s">
        <v>32</v>
      </c>
      <c r="R99" s="15" t="s">
        <v>50</v>
      </c>
      <c r="S99" s="15" t="s">
        <v>31</v>
      </c>
      <c r="T99" s="13" t="s">
        <v>32</v>
      </c>
      <c r="U99" s="15">
        <v>2501810</v>
      </c>
      <c r="V99" s="15" t="s">
        <v>340</v>
      </c>
      <c r="W99" s="15" t="s">
        <v>355</v>
      </c>
      <c r="X99" s="16">
        <v>239000</v>
      </c>
    </row>
    <row r="100" spans="1:24" ht="60.6" customHeight="1" x14ac:dyDescent="0.25">
      <c r="A100" s="17">
        <v>74</v>
      </c>
      <c r="B100" s="18" t="s">
        <v>356</v>
      </c>
      <c r="C100" s="15" t="s">
        <v>357</v>
      </c>
      <c r="D100" s="19">
        <v>3.4725000000000001</v>
      </c>
      <c r="E100" s="15" t="s">
        <v>358</v>
      </c>
      <c r="F100" s="15" t="s">
        <v>39</v>
      </c>
      <c r="G100" s="20">
        <v>45378</v>
      </c>
      <c r="H100" s="20">
        <v>49259</v>
      </c>
      <c r="I100" s="21">
        <v>7430396575</v>
      </c>
      <c r="J100" s="22">
        <v>500</v>
      </c>
      <c r="K100" s="23" t="s">
        <v>46</v>
      </c>
      <c r="L100" s="23" t="s">
        <v>25</v>
      </c>
      <c r="M100" s="15" t="s">
        <v>343</v>
      </c>
      <c r="N100" s="15" t="s">
        <v>48</v>
      </c>
      <c r="O100" s="23" t="s">
        <v>49</v>
      </c>
      <c r="P100" s="16">
        <v>500000</v>
      </c>
      <c r="Q100" s="15" t="s">
        <v>32</v>
      </c>
      <c r="R100" s="15" t="s">
        <v>50</v>
      </c>
      <c r="S100" s="15" t="s">
        <v>31</v>
      </c>
      <c r="T100" s="13" t="s">
        <v>32</v>
      </c>
      <c r="U100" s="15">
        <v>1501800</v>
      </c>
      <c r="V100" s="15" t="s">
        <v>359</v>
      </c>
      <c r="W100" s="15" t="s">
        <v>360</v>
      </c>
      <c r="X100" s="16">
        <v>500000</v>
      </c>
    </row>
    <row r="101" spans="1:24" ht="76.5" customHeight="1" x14ac:dyDescent="0.25">
      <c r="A101" s="17">
        <v>75</v>
      </c>
      <c r="B101" s="18" t="s">
        <v>361</v>
      </c>
      <c r="C101" s="15" t="s">
        <v>362</v>
      </c>
      <c r="D101" s="19">
        <v>1.2523331777881499</v>
      </c>
      <c r="E101" s="15" t="s">
        <v>358</v>
      </c>
      <c r="F101" s="15" t="s">
        <v>39</v>
      </c>
      <c r="G101" s="20">
        <v>45448</v>
      </c>
      <c r="H101" s="20">
        <v>47848</v>
      </c>
      <c r="I101" s="21">
        <v>1071500</v>
      </c>
      <c r="J101" s="22">
        <v>450</v>
      </c>
      <c r="K101" s="23" t="s">
        <v>46</v>
      </c>
      <c r="L101" s="23" t="s">
        <v>25</v>
      </c>
      <c r="M101" s="15" t="s">
        <v>343</v>
      </c>
      <c r="N101" s="15" t="s">
        <v>48</v>
      </c>
      <c r="O101" s="23" t="s">
        <v>49</v>
      </c>
      <c r="P101" s="16">
        <v>450000</v>
      </c>
      <c r="Q101" s="15" t="s">
        <v>32</v>
      </c>
      <c r="R101" s="15" t="s">
        <v>50</v>
      </c>
      <c r="S101" s="15" t="s">
        <v>31</v>
      </c>
      <c r="T101" s="13" t="s">
        <v>32</v>
      </c>
      <c r="U101" s="15">
        <v>1511810</v>
      </c>
      <c r="V101" s="15" t="s">
        <v>43</v>
      </c>
      <c r="W101" s="15" t="s">
        <v>363</v>
      </c>
      <c r="X101" s="16">
        <v>450000</v>
      </c>
    </row>
    <row r="102" spans="1:24" ht="21.75" customHeight="1" x14ac:dyDescent="0.25">
      <c r="A102" s="9"/>
      <c r="B102" s="9"/>
      <c r="C102" s="9" t="s">
        <v>364</v>
      </c>
      <c r="D102" s="10"/>
      <c r="E102" s="9"/>
      <c r="F102" s="9"/>
      <c r="G102" s="9"/>
      <c r="H102" s="9"/>
      <c r="I102" s="11">
        <f>SUM(I103:I121)</f>
        <v>150506397916.30002</v>
      </c>
      <c r="J102" s="12">
        <f>SUM(J103:J121)</f>
        <v>80501.944999999992</v>
      </c>
      <c r="K102" s="25"/>
      <c r="L102" s="25"/>
      <c r="M102" s="25"/>
      <c r="N102" s="25"/>
      <c r="O102" s="25"/>
      <c r="P102" s="12">
        <f>SUM(P103:P121)</f>
        <v>80501945</v>
      </c>
      <c r="Q102" s="25"/>
      <c r="R102" s="25"/>
      <c r="S102" s="25"/>
      <c r="T102" s="25"/>
      <c r="U102" s="25"/>
      <c r="V102" s="25"/>
      <c r="W102" s="25"/>
      <c r="X102" s="12">
        <f>X104+X106+X107+X108+X109+X111+X112+X114+X115+X116+X117+X105+X119+X120+X121</f>
        <v>29263366.699999999</v>
      </c>
    </row>
    <row r="103" spans="1:24" ht="90" customHeight="1" x14ac:dyDescent="0.25">
      <c r="A103" s="17">
        <v>76</v>
      </c>
      <c r="B103" s="26" t="s">
        <v>365</v>
      </c>
      <c r="C103" s="15" t="s">
        <v>366</v>
      </c>
      <c r="D103" s="19">
        <v>6.0525000000000011</v>
      </c>
      <c r="E103" s="15" t="s">
        <v>367</v>
      </c>
      <c r="F103" s="15" t="s">
        <v>39</v>
      </c>
      <c r="G103" s="20">
        <v>45292</v>
      </c>
      <c r="H103" s="20">
        <v>48213</v>
      </c>
      <c r="I103" s="21">
        <v>20440097000</v>
      </c>
      <c r="J103" s="22">
        <v>20234.759999999998</v>
      </c>
      <c r="K103" s="23" t="s">
        <v>113</v>
      </c>
      <c r="L103" s="23" t="s">
        <v>25</v>
      </c>
      <c r="M103" s="15" t="s">
        <v>26</v>
      </c>
      <c r="N103" s="15" t="s">
        <v>32</v>
      </c>
      <c r="O103" s="23" t="s">
        <v>115</v>
      </c>
      <c r="P103" s="16">
        <v>20234760</v>
      </c>
      <c r="Q103" s="15" t="s">
        <v>141</v>
      </c>
      <c r="R103" s="15" t="s">
        <v>142</v>
      </c>
      <c r="S103" s="23" t="s">
        <v>117</v>
      </c>
      <c r="T103" s="13" t="s">
        <v>32</v>
      </c>
      <c r="U103" s="13" t="s">
        <v>32</v>
      </c>
      <c r="V103" s="13" t="s">
        <v>32</v>
      </c>
      <c r="W103" s="15" t="s">
        <v>32</v>
      </c>
      <c r="X103" s="15" t="s">
        <v>32</v>
      </c>
    </row>
    <row r="104" spans="1:24" ht="74.099999999999994" customHeight="1" x14ac:dyDescent="0.25">
      <c r="A104" s="67">
        <f>A103+1</f>
        <v>77</v>
      </c>
      <c r="B104" s="68" t="s">
        <v>368</v>
      </c>
      <c r="C104" s="61" t="s">
        <v>369</v>
      </c>
      <c r="D104" s="69">
        <v>5.6151765116012262</v>
      </c>
      <c r="E104" s="61" t="s">
        <v>370</v>
      </c>
      <c r="F104" s="61" t="s">
        <v>371</v>
      </c>
      <c r="G104" s="63">
        <v>41085</v>
      </c>
      <c r="H104" s="63">
        <v>47118</v>
      </c>
      <c r="I104" s="64">
        <v>1501317720</v>
      </c>
      <c r="J104" s="65">
        <v>702</v>
      </c>
      <c r="K104" s="66" t="s">
        <v>24</v>
      </c>
      <c r="L104" s="66" t="s">
        <v>25</v>
      </c>
      <c r="M104" s="61" t="s">
        <v>26</v>
      </c>
      <c r="N104" s="61" t="s">
        <v>27</v>
      </c>
      <c r="O104" s="23" t="s">
        <v>28</v>
      </c>
      <c r="P104" s="16">
        <v>351000</v>
      </c>
      <c r="Q104" s="23" t="s">
        <v>135</v>
      </c>
      <c r="R104" s="15" t="s">
        <v>372</v>
      </c>
      <c r="S104" s="15" t="s">
        <v>31</v>
      </c>
      <c r="T104" s="13" t="s">
        <v>32</v>
      </c>
      <c r="U104" s="15">
        <v>3121670</v>
      </c>
      <c r="V104" s="15" t="s">
        <v>43</v>
      </c>
      <c r="W104" s="15" t="s">
        <v>373</v>
      </c>
      <c r="X104" s="16">
        <v>351000</v>
      </c>
    </row>
    <row r="105" spans="1:24" ht="101.25" customHeight="1" x14ac:dyDescent="0.25">
      <c r="A105" s="62"/>
      <c r="B105" s="62"/>
      <c r="C105" s="62"/>
      <c r="D105" s="62"/>
      <c r="E105" s="62"/>
      <c r="F105" s="62"/>
      <c r="G105" s="62"/>
      <c r="H105" s="62"/>
      <c r="I105" s="62"/>
      <c r="J105" s="62"/>
      <c r="K105" s="62"/>
      <c r="L105" s="62"/>
      <c r="M105" s="62"/>
      <c r="N105" s="62"/>
      <c r="O105" s="23" t="s">
        <v>28</v>
      </c>
      <c r="P105" s="16">
        <v>351000</v>
      </c>
      <c r="Q105" s="15" t="s">
        <v>29</v>
      </c>
      <c r="R105" s="15" t="s">
        <v>374</v>
      </c>
      <c r="S105" s="15" t="s">
        <v>31</v>
      </c>
      <c r="T105" s="13" t="s">
        <v>32</v>
      </c>
      <c r="U105" s="15">
        <v>3121670</v>
      </c>
      <c r="V105" s="15" t="s">
        <v>43</v>
      </c>
      <c r="W105" s="15" t="s">
        <v>373</v>
      </c>
      <c r="X105" s="16">
        <v>351000</v>
      </c>
    </row>
    <row r="106" spans="1:24" ht="95.1" customHeight="1" x14ac:dyDescent="0.25">
      <c r="A106" s="17">
        <f>A104+1</f>
        <v>78</v>
      </c>
      <c r="B106" s="18" t="s">
        <v>375</v>
      </c>
      <c r="C106" s="15" t="s">
        <v>376</v>
      </c>
      <c r="D106" s="19">
        <v>5.4620000000000006</v>
      </c>
      <c r="E106" s="15" t="s">
        <v>367</v>
      </c>
      <c r="F106" s="15" t="s">
        <v>377</v>
      </c>
      <c r="G106" s="20">
        <v>44958</v>
      </c>
      <c r="H106" s="20">
        <v>46752</v>
      </c>
      <c r="I106" s="21">
        <v>2433500000</v>
      </c>
      <c r="J106" s="22">
        <v>1216.75</v>
      </c>
      <c r="K106" s="23" t="s">
        <v>24</v>
      </c>
      <c r="L106" s="23" t="s">
        <v>25</v>
      </c>
      <c r="M106" s="15" t="s">
        <v>26</v>
      </c>
      <c r="N106" s="15" t="s">
        <v>27</v>
      </c>
      <c r="O106" s="23" t="s">
        <v>28</v>
      </c>
      <c r="P106" s="16">
        <v>1216750</v>
      </c>
      <c r="Q106" s="15" t="s">
        <v>29</v>
      </c>
      <c r="R106" s="15" t="s">
        <v>378</v>
      </c>
      <c r="S106" s="15" t="s">
        <v>31</v>
      </c>
      <c r="T106" s="13" t="s">
        <v>32</v>
      </c>
      <c r="U106" s="15">
        <v>3101620</v>
      </c>
      <c r="V106" s="15" t="s">
        <v>379</v>
      </c>
      <c r="W106" s="15" t="s">
        <v>376</v>
      </c>
      <c r="X106" s="16">
        <v>1216750</v>
      </c>
    </row>
    <row r="107" spans="1:24" ht="68.45" customHeight="1" x14ac:dyDescent="0.25">
      <c r="A107" s="17">
        <v>79</v>
      </c>
      <c r="B107" s="18" t="s">
        <v>380</v>
      </c>
      <c r="C107" s="15" t="s">
        <v>381</v>
      </c>
      <c r="D107" s="19">
        <v>5.3807543227168697</v>
      </c>
      <c r="E107" s="15" t="s">
        <v>367</v>
      </c>
      <c r="F107" s="15" t="s">
        <v>39</v>
      </c>
      <c r="G107" s="20">
        <v>44927</v>
      </c>
      <c r="H107" s="20">
        <v>47483</v>
      </c>
      <c r="I107" s="21">
        <v>21765654000</v>
      </c>
      <c r="J107" s="22">
        <v>4419.1376</v>
      </c>
      <c r="K107" s="23" t="s">
        <v>46</v>
      </c>
      <c r="L107" s="23" t="s">
        <v>25</v>
      </c>
      <c r="M107" s="15" t="s">
        <v>26</v>
      </c>
      <c r="N107" s="15" t="s">
        <v>48</v>
      </c>
      <c r="O107" s="23" t="s">
        <v>49</v>
      </c>
      <c r="P107" s="16">
        <v>4419137.5999999996</v>
      </c>
      <c r="Q107" s="15" t="s">
        <v>32</v>
      </c>
      <c r="R107" s="15" t="s">
        <v>50</v>
      </c>
      <c r="S107" s="15" t="s">
        <v>31</v>
      </c>
      <c r="T107" s="13" t="s">
        <v>32</v>
      </c>
      <c r="U107" s="15">
        <v>3101820</v>
      </c>
      <c r="V107" s="15" t="s">
        <v>382</v>
      </c>
      <c r="W107" s="15" t="s">
        <v>383</v>
      </c>
      <c r="X107" s="16">
        <v>4419137.5999999996</v>
      </c>
    </row>
    <row r="108" spans="1:24" ht="114.95" customHeight="1" x14ac:dyDescent="0.25">
      <c r="A108" s="17">
        <v>80</v>
      </c>
      <c r="B108" s="18" t="s">
        <v>384</v>
      </c>
      <c r="C108" s="15" t="s">
        <v>385</v>
      </c>
      <c r="D108" s="19">
        <v>5.2150000000000016</v>
      </c>
      <c r="E108" s="15" t="s">
        <v>367</v>
      </c>
      <c r="F108" s="15" t="s">
        <v>39</v>
      </c>
      <c r="G108" s="20">
        <v>44908</v>
      </c>
      <c r="H108" s="20">
        <v>46005</v>
      </c>
      <c r="I108" s="21">
        <v>1829992000</v>
      </c>
      <c r="J108" s="22">
        <v>1829.992</v>
      </c>
      <c r="K108" s="23" t="s">
        <v>62</v>
      </c>
      <c r="L108" s="23" t="s">
        <v>25</v>
      </c>
      <c r="M108" s="15" t="s">
        <v>26</v>
      </c>
      <c r="N108" s="15" t="s">
        <v>27</v>
      </c>
      <c r="O108" s="23" t="s">
        <v>28</v>
      </c>
      <c r="P108" s="16">
        <v>1829992</v>
      </c>
      <c r="Q108" s="15" t="s">
        <v>76</v>
      </c>
      <c r="R108" s="15" t="s">
        <v>386</v>
      </c>
      <c r="S108" s="15" t="s">
        <v>31</v>
      </c>
      <c r="T108" s="13" t="s">
        <v>32</v>
      </c>
      <c r="U108" s="15">
        <v>3101690</v>
      </c>
      <c r="V108" s="15" t="s">
        <v>379</v>
      </c>
      <c r="W108" s="15" t="s">
        <v>387</v>
      </c>
      <c r="X108" s="16">
        <v>1829992</v>
      </c>
    </row>
    <row r="109" spans="1:24" ht="155.1" customHeight="1" x14ac:dyDescent="0.25">
      <c r="A109" s="17">
        <f>A108+1</f>
        <v>81</v>
      </c>
      <c r="B109" s="18" t="s">
        <v>388</v>
      </c>
      <c r="C109" s="15" t="s">
        <v>389</v>
      </c>
      <c r="D109" s="19">
        <v>4.9124999999999996</v>
      </c>
      <c r="E109" s="15" t="s">
        <v>390</v>
      </c>
      <c r="F109" s="15" t="s">
        <v>391</v>
      </c>
      <c r="G109" s="20">
        <v>45177</v>
      </c>
      <c r="H109" s="20">
        <v>46022</v>
      </c>
      <c r="I109" s="21">
        <v>2371948126</v>
      </c>
      <c r="J109" s="22">
        <v>949.79909999999995</v>
      </c>
      <c r="K109" s="23" t="s">
        <v>62</v>
      </c>
      <c r="L109" s="23" t="s">
        <v>25</v>
      </c>
      <c r="M109" s="15" t="s">
        <v>47</v>
      </c>
      <c r="N109" s="15" t="s">
        <v>27</v>
      </c>
      <c r="O109" s="23" t="s">
        <v>28</v>
      </c>
      <c r="P109" s="16">
        <v>949799.1</v>
      </c>
      <c r="Q109" s="15" t="s">
        <v>392</v>
      </c>
      <c r="R109" s="15" t="s">
        <v>393</v>
      </c>
      <c r="S109" s="15" t="s">
        <v>31</v>
      </c>
      <c r="T109" s="13" t="s">
        <v>32</v>
      </c>
      <c r="U109" s="15">
        <v>3111630</v>
      </c>
      <c r="V109" s="15" t="s">
        <v>103</v>
      </c>
      <c r="W109" s="15" t="s">
        <v>394</v>
      </c>
      <c r="X109" s="16">
        <v>949799.1</v>
      </c>
    </row>
    <row r="110" spans="1:24" ht="84.6" customHeight="1" x14ac:dyDescent="0.25">
      <c r="A110" s="17">
        <v>82</v>
      </c>
      <c r="B110" s="26" t="s">
        <v>395</v>
      </c>
      <c r="C110" s="15" t="s">
        <v>396</v>
      </c>
      <c r="D110" s="19">
        <v>4.6674999999999995</v>
      </c>
      <c r="E110" s="15" t="s">
        <v>367</v>
      </c>
      <c r="F110" s="15" t="s">
        <v>39</v>
      </c>
      <c r="G110" s="20">
        <v>45658</v>
      </c>
      <c r="H110" s="20">
        <v>47483</v>
      </c>
      <c r="I110" s="21">
        <v>14601000000</v>
      </c>
      <c r="J110" s="22">
        <v>14461.902</v>
      </c>
      <c r="K110" s="23" t="s">
        <v>113</v>
      </c>
      <c r="L110" s="23" t="s">
        <v>25</v>
      </c>
      <c r="M110" s="15" t="s">
        <v>26</v>
      </c>
      <c r="N110" s="15" t="s">
        <v>32</v>
      </c>
      <c r="O110" s="23" t="s">
        <v>115</v>
      </c>
      <c r="P110" s="16">
        <v>14461902</v>
      </c>
      <c r="Q110" s="15" t="s">
        <v>135</v>
      </c>
      <c r="R110" s="15" t="s">
        <v>397</v>
      </c>
      <c r="S110" s="23" t="s">
        <v>117</v>
      </c>
      <c r="T110" s="13" t="s">
        <v>32</v>
      </c>
      <c r="U110" s="13" t="s">
        <v>32</v>
      </c>
      <c r="V110" s="13" t="s">
        <v>32</v>
      </c>
      <c r="W110" s="15" t="s">
        <v>32</v>
      </c>
      <c r="X110" s="15" t="s">
        <v>32</v>
      </c>
    </row>
    <row r="111" spans="1:24" ht="165.75" customHeight="1" x14ac:dyDescent="0.25">
      <c r="A111" s="67">
        <f>A110+1</f>
        <v>83</v>
      </c>
      <c r="B111" s="68" t="s">
        <v>398</v>
      </c>
      <c r="C111" s="61" t="s">
        <v>399</v>
      </c>
      <c r="D111" s="69">
        <v>4.6399999999999997</v>
      </c>
      <c r="E111" s="61" t="s">
        <v>390</v>
      </c>
      <c r="F111" s="61" t="s">
        <v>39</v>
      </c>
      <c r="G111" s="63">
        <v>44967</v>
      </c>
      <c r="H111" s="63">
        <v>46752</v>
      </c>
      <c r="I111" s="64">
        <v>12350765953</v>
      </c>
      <c r="J111" s="65">
        <v>4822.6499999999996</v>
      </c>
      <c r="K111" s="66" t="s">
        <v>24</v>
      </c>
      <c r="L111" s="66" t="s">
        <v>25</v>
      </c>
      <c r="M111" s="61" t="s">
        <v>26</v>
      </c>
      <c r="N111" s="15" t="s">
        <v>27</v>
      </c>
      <c r="O111" s="23" t="s">
        <v>71</v>
      </c>
      <c r="P111" s="16">
        <v>1389150</v>
      </c>
      <c r="Q111" s="15" t="s">
        <v>40</v>
      </c>
      <c r="R111" s="61" t="s">
        <v>400</v>
      </c>
      <c r="S111" s="15" t="s">
        <v>31</v>
      </c>
      <c r="T111" s="61" t="s">
        <v>401</v>
      </c>
      <c r="U111" s="15">
        <v>3101140</v>
      </c>
      <c r="V111" s="15" t="s">
        <v>402</v>
      </c>
      <c r="W111" s="15" t="s">
        <v>403</v>
      </c>
      <c r="X111" s="16">
        <v>1389150</v>
      </c>
    </row>
    <row r="112" spans="1:24" ht="143.44999999999999" customHeight="1" x14ac:dyDescent="0.25">
      <c r="A112" s="62"/>
      <c r="B112" s="62"/>
      <c r="C112" s="62"/>
      <c r="D112" s="62"/>
      <c r="E112" s="62"/>
      <c r="F112" s="62"/>
      <c r="G112" s="62"/>
      <c r="H112" s="62"/>
      <c r="I112" s="62"/>
      <c r="J112" s="62"/>
      <c r="K112" s="62"/>
      <c r="L112" s="62"/>
      <c r="M112" s="62"/>
      <c r="N112" s="15" t="s">
        <v>27</v>
      </c>
      <c r="O112" s="23" t="s">
        <v>71</v>
      </c>
      <c r="P112" s="16">
        <v>3433500</v>
      </c>
      <c r="Q112" s="15" t="s">
        <v>40</v>
      </c>
      <c r="R112" s="62"/>
      <c r="S112" s="15" t="s">
        <v>31</v>
      </c>
      <c r="T112" s="62"/>
      <c r="U112" s="15">
        <v>3101450</v>
      </c>
      <c r="V112" s="15" t="s">
        <v>402</v>
      </c>
      <c r="W112" s="15" t="s">
        <v>404</v>
      </c>
      <c r="X112" s="16">
        <v>3433500</v>
      </c>
    </row>
    <row r="113" spans="1:26" ht="87.6" customHeight="1" x14ac:dyDescent="0.25">
      <c r="A113" s="17">
        <f>A111+1</f>
        <v>84</v>
      </c>
      <c r="B113" s="26" t="s">
        <v>405</v>
      </c>
      <c r="C113" s="15" t="s">
        <v>406</v>
      </c>
      <c r="D113" s="19">
        <v>4.1174999999999997</v>
      </c>
      <c r="E113" s="15" t="s">
        <v>367</v>
      </c>
      <c r="F113" s="15" t="s">
        <v>39</v>
      </c>
      <c r="G113" s="20">
        <v>45505</v>
      </c>
      <c r="H113" s="20">
        <v>45747</v>
      </c>
      <c r="I113" s="21">
        <v>9992250000</v>
      </c>
      <c r="J113" s="22">
        <v>8195.0777999999991</v>
      </c>
      <c r="K113" s="23" t="s">
        <v>113</v>
      </c>
      <c r="L113" s="23" t="s">
        <v>25</v>
      </c>
      <c r="M113" s="15" t="s">
        <v>26</v>
      </c>
      <c r="N113" s="15" t="s">
        <v>32</v>
      </c>
      <c r="O113" s="23" t="s">
        <v>115</v>
      </c>
      <c r="P113" s="16">
        <v>8195077.7999999998</v>
      </c>
      <c r="Q113" s="15" t="s">
        <v>135</v>
      </c>
      <c r="R113" s="15" t="s">
        <v>397</v>
      </c>
      <c r="S113" s="23" t="s">
        <v>117</v>
      </c>
      <c r="T113" s="13" t="s">
        <v>32</v>
      </c>
      <c r="U113" s="13" t="s">
        <v>32</v>
      </c>
      <c r="V113" s="13" t="s">
        <v>32</v>
      </c>
      <c r="W113" s="15" t="s">
        <v>32</v>
      </c>
      <c r="X113" s="15" t="s">
        <v>32</v>
      </c>
    </row>
    <row r="114" spans="1:26" ht="91.5" customHeight="1" x14ac:dyDescent="0.25">
      <c r="A114" s="17">
        <v>85</v>
      </c>
      <c r="B114" s="18" t="s">
        <v>407</v>
      </c>
      <c r="C114" s="15" t="s">
        <v>408</v>
      </c>
      <c r="D114" s="19">
        <v>3.6649999999999991</v>
      </c>
      <c r="E114" s="15" t="s">
        <v>370</v>
      </c>
      <c r="F114" s="15" t="s">
        <v>39</v>
      </c>
      <c r="G114" s="20">
        <v>42866</v>
      </c>
      <c r="H114" s="20">
        <v>46153</v>
      </c>
      <c r="I114" s="21">
        <v>8906400375</v>
      </c>
      <c r="J114" s="22">
        <v>2084.7845000000002</v>
      </c>
      <c r="K114" s="23" t="s">
        <v>24</v>
      </c>
      <c r="L114" s="23" t="s">
        <v>25</v>
      </c>
      <c r="M114" s="15" t="s">
        <v>26</v>
      </c>
      <c r="N114" s="15" t="s">
        <v>27</v>
      </c>
      <c r="O114" s="23" t="s">
        <v>28</v>
      </c>
      <c r="P114" s="16">
        <v>2084784.5</v>
      </c>
      <c r="Q114" s="15" t="s">
        <v>29</v>
      </c>
      <c r="R114" s="15" t="s">
        <v>409</v>
      </c>
      <c r="S114" s="15" t="s">
        <v>31</v>
      </c>
      <c r="T114" s="13" t="s">
        <v>32</v>
      </c>
      <c r="U114" s="15">
        <v>3101610</v>
      </c>
      <c r="V114" s="15" t="s">
        <v>379</v>
      </c>
      <c r="W114" s="15" t="s">
        <v>410</v>
      </c>
      <c r="X114" s="16">
        <v>2084784.5</v>
      </c>
    </row>
    <row r="115" spans="1:26" ht="127.5" customHeight="1" x14ac:dyDescent="0.25">
      <c r="A115" s="17">
        <v>86</v>
      </c>
      <c r="B115" s="18" t="s">
        <v>411</v>
      </c>
      <c r="C115" s="15" t="s">
        <v>412</v>
      </c>
      <c r="D115" s="19">
        <v>3.4674999999999998</v>
      </c>
      <c r="E115" s="15" t="s">
        <v>390</v>
      </c>
      <c r="F115" s="15" t="s">
        <v>39</v>
      </c>
      <c r="G115" s="20">
        <v>44197</v>
      </c>
      <c r="H115" s="20">
        <v>46568</v>
      </c>
      <c r="I115" s="21">
        <v>22878228000</v>
      </c>
      <c r="J115" s="22">
        <v>5395.5</v>
      </c>
      <c r="K115" s="23" t="s">
        <v>24</v>
      </c>
      <c r="L115" s="23" t="s">
        <v>25</v>
      </c>
      <c r="M115" s="15" t="s">
        <v>47</v>
      </c>
      <c r="N115" s="15" t="s">
        <v>27</v>
      </c>
      <c r="O115" s="23" t="s">
        <v>28</v>
      </c>
      <c r="P115" s="16">
        <v>5395500</v>
      </c>
      <c r="Q115" s="15" t="s">
        <v>135</v>
      </c>
      <c r="R115" s="15" t="s">
        <v>413</v>
      </c>
      <c r="S115" s="15" t="s">
        <v>31</v>
      </c>
      <c r="T115" s="13" t="s">
        <v>32</v>
      </c>
      <c r="U115" s="15">
        <v>3111600</v>
      </c>
      <c r="V115" s="15" t="s">
        <v>103</v>
      </c>
      <c r="W115" s="15" t="s">
        <v>414</v>
      </c>
      <c r="X115" s="16">
        <v>5395500</v>
      </c>
    </row>
    <row r="116" spans="1:26" ht="93.75" customHeight="1" x14ac:dyDescent="0.25">
      <c r="A116" s="67">
        <f>A115+1</f>
        <v>87</v>
      </c>
      <c r="B116" s="68" t="s">
        <v>415</v>
      </c>
      <c r="C116" s="61" t="s">
        <v>416</v>
      </c>
      <c r="D116" s="69">
        <v>3.4625449507553685</v>
      </c>
      <c r="E116" s="61" t="s">
        <v>370</v>
      </c>
      <c r="F116" s="61" t="s">
        <v>121</v>
      </c>
      <c r="G116" s="63">
        <v>43903</v>
      </c>
      <c r="H116" s="63">
        <v>46366</v>
      </c>
      <c r="I116" s="64">
        <v>13181091165.6</v>
      </c>
      <c r="J116" s="65">
        <v>4180.2416000000003</v>
      </c>
      <c r="K116" s="66" t="s">
        <v>24</v>
      </c>
      <c r="L116" s="66" t="s">
        <v>25</v>
      </c>
      <c r="M116" s="61" t="s">
        <v>26</v>
      </c>
      <c r="N116" s="61" t="s">
        <v>27</v>
      </c>
      <c r="O116" s="23" t="s">
        <v>28</v>
      </c>
      <c r="P116" s="16">
        <v>2090120.7999999998</v>
      </c>
      <c r="Q116" s="13" t="s">
        <v>417</v>
      </c>
      <c r="R116" s="61" t="s">
        <v>418</v>
      </c>
      <c r="S116" s="15" t="s">
        <v>31</v>
      </c>
      <c r="T116" s="13" t="s">
        <v>32</v>
      </c>
      <c r="U116" s="15">
        <v>3121610</v>
      </c>
      <c r="V116" s="15" t="s">
        <v>379</v>
      </c>
      <c r="W116" s="15" t="s">
        <v>416</v>
      </c>
      <c r="X116" s="16">
        <v>2090120.7999999998</v>
      </c>
      <c r="Z116" s="33"/>
    </row>
    <row r="117" spans="1:26" ht="123.75" customHeight="1" x14ac:dyDescent="0.25">
      <c r="A117" s="62"/>
      <c r="B117" s="62"/>
      <c r="C117" s="62"/>
      <c r="D117" s="62"/>
      <c r="E117" s="62"/>
      <c r="F117" s="62"/>
      <c r="G117" s="62"/>
      <c r="H117" s="62"/>
      <c r="I117" s="62"/>
      <c r="J117" s="62"/>
      <c r="K117" s="62"/>
      <c r="L117" s="62"/>
      <c r="M117" s="62"/>
      <c r="N117" s="62"/>
      <c r="O117" s="23" t="s">
        <v>28</v>
      </c>
      <c r="P117" s="16">
        <v>2090120.7999999998</v>
      </c>
      <c r="Q117" s="13" t="s">
        <v>417</v>
      </c>
      <c r="R117" s="62"/>
      <c r="S117" s="15" t="s">
        <v>31</v>
      </c>
      <c r="T117" s="13" t="s">
        <v>32</v>
      </c>
      <c r="U117" s="15">
        <v>3121640</v>
      </c>
      <c r="V117" s="15" t="s">
        <v>43</v>
      </c>
      <c r="W117" s="15" t="s">
        <v>419</v>
      </c>
      <c r="X117" s="16">
        <v>2090120.7999999998</v>
      </c>
    </row>
    <row r="118" spans="1:26" ht="97.5" customHeight="1" x14ac:dyDescent="0.25">
      <c r="A118" s="17">
        <v>88</v>
      </c>
      <c r="B118" s="26" t="s">
        <v>420</v>
      </c>
      <c r="C118" s="15" t="s">
        <v>421</v>
      </c>
      <c r="D118" s="19">
        <v>3.3349999999999991</v>
      </c>
      <c r="E118" s="15" t="s">
        <v>367</v>
      </c>
      <c r="F118" s="15" t="s">
        <v>39</v>
      </c>
      <c r="G118" s="20">
        <v>45658</v>
      </c>
      <c r="H118" s="20">
        <v>51957</v>
      </c>
      <c r="I118" s="21">
        <v>9900000000</v>
      </c>
      <c r="J118" s="22">
        <v>8346.8384999999998</v>
      </c>
      <c r="K118" s="23" t="s">
        <v>113</v>
      </c>
      <c r="L118" s="23" t="s">
        <v>25</v>
      </c>
      <c r="M118" s="15" t="s">
        <v>26</v>
      </c>
      <c r="N118" s="15" t="s">
        <v>32</v>
      </c>
      <c r="O118" s="23" t="s">
        <v>115</v>
      </c>
      <c r="P118" s="16">
        <v>8346838.5</v>
      </c>
      <c r="Q118" s="15" t="s">
        <v>422</v>
      </c>
      <c r="R118" s="15" t="s">
        <v>142</v>
      </c>
      <c r="S118" s="23" t="s">
        <v>117</v>
      </c>
      <c r="T118" s="13" t="s">
        <v>32</v>
      </c>
      <c r="U118" s="13" t="s">
        <v>32</v>
      </c>
      <c r="V118" s="13" t="s">
        <v>32</v>
      </c>
      <c r="W118" s="15" t="s">
        <v>32</v>
      </c>
      <c r="X118" s="15" t="s">
        <v>32</v>
      </c>
    </row>
    <row r="119" spans="1:26" ht="134.44999999999999" customHeight="1" x14ac:dyDescent="0.25">
      <c r="A119" s="17">
        <f t="shared" ref="A119" si="6">A118+1</f>
        <v>89</v>
      </c>
      <c r="B119" s="18" t="s">
        <v>423</v>
      </c>
      <c r="C119" s="15" t="s">
        <v>424</v>
      </c>
      <c r="D119" s="19">
        <v>2.6549999999999994</v>
      </c>
      <c r="E119" s="15" t="s">
        <v>370</v>
      </c>
      <c r="F119" s="15" t="s">
        <v>39</v>
      </c>
      <c r="G119" s="20">
        <v>44823</v>
      </c>
      <c r="H119" s="20">
        <v>46649</v>
      </c>
      <c r="I119" s="21">
        <v>4913785633.1000004</v>
      </c>
      <c r="J119" s="22">
        <v>1780.7672</v>
      </c>
      <c r="K119" s="23" t="s">
        <v>24</v>
      </c>
      <c r="L119" s="23" t="s">
        <v>25</v>
      </c>
      <c r="M119" s="15" t="s">
        <v>26</v>
      </c>
      <c r="N119" s="15" t="s">
        <v>27</v>
      </c>
      <c r="O119" s="23" t="s">
        <v>28</v>
      </c>
      <c r="P119" s="16">
        <v>1780767.2</v>
      </c>
      <c r="Q119" s="15" t="s">
        <v>29</v>
      </c>
      <c r="R119" s="15" t="s">
        <v>425</v>
      </c>
      <c r="S119" s="15" t="s">
        <v>31</v>
      </c>
      <c r="T119" s="13" t="s">
        <v>32</v>
      </c>
      <c r="U119" s="15">
        <v>3101610</v>
      </c>
      <c r="V119" s="15" t="s">
        <v>379</v>
      </c>
      <c r="W119" s="15" t="s">
        <v>410</v>
      </c>
      <c r="X119" s="16">
        <v>1780767.2</v>
      </c>
    </row>
    <row r="120" spans="1:26" ht="72.599999999999994" customHeight="1" x14ac:dyDescent="0.25">
      <c r="A120" s="17">
        <v>90</v>
      </c>
      <c r="B120" s="18" t="s">
        <v>426</v>
      </c>
      <c r="C120" s="15" t="s">
        <v>427</v>
      </c>
      <c r="D120" s="19">
        <v>2.13</v>
      </c>
      <c r="E120" s="15" t="s">
        <v>370</v>
      </c>
      <c r="F120" s="15" t="s">
        <v>39</v>
      </c>
      <c r="G120" s="20">
        <v>43837</v>
      </c>
      <c r="H120" s="20">
        <v>46740</v>
      </c>
      <c r="I120" s="21">
        <v>1202742653.5999999</v>
      </c>
      <c r="J120" s="22">
        <v>264.18470000000002</v>
      </c>
      <c r="K120" s="23" t="s">
        <v>24</v>
      </c>
      <c r="L120" s="23" t="s">
        <v>25</v>
      </c>
      <c r="M120" s="15" t="s">
        <v>26</v>
      </c>
      <c r="N120" s="15" t="s">
        <v>27</v>
      </c>
      <c r="O120" s="23" t="s">
        <v>28</v>
      </c>
      <c r="P120" s="16">
        <v>264184.7</v>
      </c>
      <c r="Q120" s="15" t="s">
        <v>29</v>
      </c>
      <c r="R120" s="15" t="s">
        <v>428</v>
      </c>
      <c r="S120" s="15" t="s">
        <v>31</v>
      </c>
      <c r="T120" s="13" t="s">
        <v>32</v>
      </c>
      <c r="U120" s="15">
        <v>3101630</v>
      </c>
      <c r="V120" s="15" t="s">
        <v>379</v>
      </c>
      <c r="W120" s="15" t="s">
        <v>429</v>
      </c>
      <c r="X120" s="16">
        <v>264184.7</v>
      </c>
    </row>
    <row r="121" spans="1:26" ht="96.6" customHeight="1" x14ac:dyDescent="0.25">
      <c r="A121" s="17">
        <v>91</v>
      </c>
      <c r="B121" s="18" t="s">
        <v>430</v>
      </c>
      <c r="C121" s="15" t="s">
        <v>431</v>
      </c>
      <c r="D121" s="19">
        <v>1.7284999999999999</v>
      </c>
      <c r="E121" s="15" t="s">
        <v>390</v>
      </c>
      <c r="F121" s="15" t="s">
        <v>432</v>
      </c>
      <c r="G121" s="20">
        <v>44068</v>
      </c>
      <c r="H121" s="20">
        <v>46752</v>
      </c>
      <c r="I121" s="21">
        <v>2237625290</v>
      </c>
      <c r="J121" s="22">
        <v>1617.56</v>
      </c>
      <c r="K121" s="23" t="s">
        <v>24</v>
      </c>
      <c r="L121" s="23" t="s">
        <v>25</v>
      </c>
      <c r="M121" s="15" t="s">
        <v>47</v>
      </c>
      <c r="N121" s="15" t="s">
        <v>27</v>
      </c>
      <c r="O121" s="23" t="s">
        <v>28</v>
      </c>
      <c r="P121" s="16">
        <v>1617560</v>
      </c>
      <c r="Q121" s="15" t="s">
        <v>29</v>
      </c>
      <c r="R121" s="15" t="s">
        <v>433</v>
      </c>
      <c r="S121" s="15" t="s">
        <v>31</v>
      </c>
      <c r="T121" s="13" t="s">
        <v>32</v>
      </c>
      <c r="U121" s="15">
        <v>3111600</v>
      </c>
      <c r="V121" s="15" t="s">
        <v>103</v>
      </c>
      <c r="W121" s="15" t="s">
        <v>414</v>
      </c>
      <c r="X121" s="16">
        <v>1617560</v>
      </c>
    </row>
    <row r="122" spans="1:26" ht="36" customHeight="1" x14ac:dyDescent="0.3">
      <c r="A122" s="34" t="s">
        <v>457</v>
      </c>
      <c r="B122" s="35"/>
      <c r="C122" s="34"/>
      <c r="D122" s="36"/>
      <c r="E122" s="34"/>
      <c r="F122" s="34"/>
      <c r="G122" s="34"/>
      <c r="H122" s="34"/>
      <c r="I122" s="37">
        <f>I102+I93+I82+I57+I45+I27+I21+I7+I43</f>
        <v>602558022455.01001</v>
      </c>
      <c r="J122" s="38">
        <f>J102+J93+J82+J57+J45+J27+J21+J7+J43</f>
        <v>209372.616606</v>
      </c>
      <c r="K122" s="39"/>
      <c r="L122" s="39"/>
      <c r="M122" s="34"/>
      <c r="N122" s="34"/>
      <c r="O122" s="34"/>
      <c r="P122" s="38">
        <f>P102+P93+P82+P57+P45+P27+P21+P7+P43</f>
        <v>209372616.56299999</v>
      </c>
      <c r="Q122" s="34"/>
      <c r="R122" s="34"/>
      <c r="S122" s="34"/>
      <c r="T122" s="34"/>
      <c r="U122" s="34"/>
      <c r="V122" s="34"/>
      <c r="W122" s="34"/>
      <c r="X122" s="38">
        <f>X102+X93+X82+X57+X45+X27+X21+X7+X43</f>
        <v>108178142</v>
      </c>
      <c r="Y122" s="40"/>
      <c r="Z122" s="40"/>
    </row>
    <row r="123" spans="1:26" ht="74.25" customHeight="1" x14ac:dyDescent="0.3">
      <c r="A123" s="41" t="s">
        <v>434</v>
      </c>
      <c r="B123" s="42"/>
      <c r="C123" s="41"/>
      <c r="D123" s="43"/>
      <c r="E123" s="41"/>
      <c r="F123" s="41"/>
      <c r="G123" s="41"/>
      <c r="H123" s="41"/>
      <c r="I123" s="44"/>
      <c r="J123" s="45">
        <v>1000</v>
      </c>
      <c r="K123" s="46" t="s">
        <v>46</v>
      </c>
      <c r="L123" s="46" t="s">
        <v>25</v>
      </c>
      <c r="M123" s="46" t="s">
        <v>26</v>
      </c>
      <c r="N123" s="46" t="s">
        <v>48</v>
      </c>
      <c r="O123" s="46" t="s">
        <v>49</v>
      </c>
      <c r="P123" s="47">
        <v>1000000</v>
      </c>
      <c r="Q123" s="46" t="s">
        <v>32</v>
      </c>
      <c r="R123" s="46" t="s">
        <v>32</v>
      </c>
      <c r="S123" s="46" t="s">
        <v>31</v>
      </c>
      <c r="T123" s="46" t="s">
        <v>32</v>
      </c>
      <c r="U123" s="48">
        <v>3121070</v>
      </c>
      <c r="V123" s="46" t="s">
        <v>402</v>
      </c>
      <c r="W123" s="46" t="s">
        <v>434</v>
      </c>
      <c r="X123" s="47">
        <v>1000000</v>
      </c>
      <c r="Y123" s="40"/>
      <c r="Z123" s="40"/>
    </row>
    <row r="124" spans="1:26" ht="35.25" customHeight="1" x14ac:dyDescent="0.3">
      <c r="A124" s="34" t="s">
        <v>458</v>
      </c>
      <c r="B124" s="35"/>
      <c r="C124" s="34"/>
      <c r="D124" s="36"/>
      <c r="E124" s="34"/>
      <c r="F124" s="34"/>
      <c r="G124" s="34"/>
      <c r="H124" s="34"/>
      <c r="I124" s="37"/>
      <c r="J124" s="38">
        <f>J122+J123</f>
        <v>210372.616606</v>
      </c>
      <c r="K124" s="49"/>
      <c r="L124" s="49"/>
      <c r="M124" s="34"/>
      <c r="N124" s="34"/>
      <c r="O124" s="34"/>
      <c r="P124" s="38">
        <f>P122+P123</f>
        <v>210372616.56299999</v>
      </c>
      <c r="Q124" s="34"/>
      <c r="R124" s="34"/>
      <c r="S124" s="34"/>
      <c r="T124" s="34"/>
      <c r="U124" s="34"/>
      <c r="V124" s="34"/>
      <c r="W124" s="34"/>
      <c r="X124" s="38">
        <v>109178142</v>
      </c>
      <c r="Y124" s="40"/>
      <c r="Z124" s="40"/>
    </row>
    <row r="125" spans="1:26" ht="15.75" customHeight="1" x14ac:dyDescent="0.3">
      <c r="A125" s="50"/>
      <c r="B125" s="51"/>
      <c r="C125" s="52"/>
      <c r="D125" s="53"/>
      <c r="E125" s="52"/>
      <c r="F125" s="52"/>
      <c r="G125" s="54"/>
      <c r="H125" s="54"/>
      <c r="I125" s="55"/>
      <c r="J125" s="56"/>
      <c r="K125" s="57"/>
      <c r="L125" s="57"/>
      <c r="M125" s="52"/>
      <c r="N125" s="40"/>
      <c r="O125" s="57"/>
      <c r="P125" s="57"/>
      <c r="Q125" s="40"/>
      <c r="R125" s="40"/>
      <c r="S125" s="57"/>
      <c r="T125" s="57"/>
      <c r="U125" s="40"/>
      <c r="V125" s="40"/>
      <c r="W125" s="40"/>
      <c r="X125" s="40"/>
      <c r="Y125" s="40"/>
      <c r="Z125" s="40"/>
    </row>
    <row r="126" spans="1:26" ht="25.5" customHeight="1" x14ac:dyDescent="0.25">
      <c r="A126" s="82" t="s">
        <v>435</v>
      </c>
      <c r="B126" s="77"/>
      <c r="C126" s="77"/>
      <c r="D126" s="77"/>
      <c r="E126" s="77"/>
      <c r="F126" s="77"/>
      <c r="G126" s="4"/>
      <c r="H126" s="4"/>
      <c r="I126" s="5"/>
      <c r="J126" s="5"/>
    </row>
    <row r="127" spans="1:26" ht="15" customHeight="1" x14ac:dyDescent="0.25">
      <c r="J127" s="33"/>
    </row>
    <row r="128" spans="1:26" ht="15" customHeight="1" x14ac:dyDescent="0.25">
      <c r="J128" s="33"/>
    </row>
    <row r="129" spans="10:10" ht="15" customHeight="1" x14ac:dyDescent="0.25">
      <c r="J129" s="33"/>
    </row>
    <row r="130" spans="10:10" ht="15" customHeight="1" x14ac:dyDescent="0.25">
      <c r="J130" s="33"/>
    </row>
    <row r="131" spans="10:10" ht="15" customHeight="1" x14ac:dyDescent="0.25">
      <c r="J131" s="33"/>
    </row>
  </sheetData>
  <mergeCells count="222">
    <mergeCell ref="D85:D86"/>
    <mergeCell ref="D90:D91"/>
    <mergeCell ref="E90:E91"/>
    <mergeCell ref="D88:D89"/>
    <mergeCell ref="E88:E89"/>
    <mergeCell ref="L90:L91"/>
    <mergeCell ref="M90:M91"/>
    <mergeCell ref="N90:N91"/>
    <mergeCell ref="R90:R91"/>
    <mergeCell ref="I85:I86"/>
    <mergeCell ref="K88:K89"/>
    <mergeCell ref="F90:F91"/>
    <mergeCell ref="G90:G91"/>
    <mergeCell ref="H90:H91"/>
    <mergeCell ref="I90:I91"/>
    <mergeCell ref="J90:J91"/>
    <mergeCell ref="K90:K91"/>
    <mergeCell ref="E85:E86"/>
    <mergeCell ref="F85:F86"/>
    <mergeCell ref="T90:T91"/>
    <mergeCell ref="A88:A89"/>
    <mergeCell ref="B88:B89"/>
    <mergeCell ref="C88:C89"/>
    <mergeCell ref="F88:F89"/>
    <mergeCell ref="G88:G89"/>
    <mergeCell ref="H88:H89"/>
    <mergeCell ref="T85:T86"/>
    <mergeCell ref="R85:R86"/>
    <mergeCell ref="I88:I89"/>
    <mergeCell ref="J88:J89"/>
    <mergeCell ref="G85:G86"/>
    <mergeCell ref="H85:H86"/>
    <mergeCell ref="J85:J86"/>
    <mergeCell ref="K85:K86"/>
    <mergeCell ref="L85:L86"/>
    <mergeCell ref="M85:M86"/>
    <mergeCell ref="N85:N86"/>
    <mergeCell ref="L88:L89"/>
    <mergeCell ref="M88:M89"/>
    <mergeCell ref="N88:N89"/>
    <mergeCell ref="A85:A86"/>
    <mergeCell ref="B85:B86"/>
    <mergeCell ref="C85:C86"/>
    <mergeCell ref="L116:L117"/>
    <mergeCell ref="M116:M117"/>
    <mergeCell ref="T111:T112"/>
    <mergeCell ref="R111:R112"/>
    <mergeCell ref="L104:L105"/>
    <mergeCell ref="M104:M105"/>
    <mergeCell ref="N104:N105"/>
    <mergeCell ref="L111:L112"/>
    <mergeCell ref="M111:M112"/>
    <mergeCell ref="R116:R117"/>
    <mergeCell ref="N116:N117"/>
    <mergeCell ref="H104:H105"/>
    <mergeCell ref="I104:I105"/>
    <mergeCell ref="J104:J105"/>
    <mergeCell ref="K104:K105"/>
    <mergeCell ref="F104:F105"/>
    <mergeCell ref="G104:G105"/>
    <mergeCell ref="A104:A105"/>
    <mergeCell ref="B104:B105"/>
    <mergeCell ref="C104:C105"/>
    <mergeCell ref="D104:D105"/>
    <mergeCell ref="E104:E105"/>
    <mergeCell ref="E116:E117"/>
    <mergeCell ref="E111:E112"/>
    <mergeCell ref="A126:F126"/>
    <mergeCell ref="I116:I117"/>
    <mergeCell ref="J116:J117"/>
    <mergeCell ref="K116:K117"/>
    <mergeCell ref="R8:R9"/>
    <mergeCell ref="S8:S9"/>
    <mergeCell ref="K8:K9"/>
    <mergeCell ref="L8:L9"/>
    <mergeCell ref="F8:F9"/>
    <mergeCell ref="G8:G9"/>
    <mergeCell ref="A10:A12"/>
    <mergeCell ref="B10:B12"/>
    <mergeCell ref="C10:C12"/>
    <mergeCell ref="D10:D12"/>
    <mergeCell ref="E10:E12"/>
    <mergeCell ref="F10:F12"/>
    <mergeCell ref="G10:G12"/>
    <mergeCell ref="A8:A9"/>
    <mergeCell ref="B8:B9"/>
    <mergeCell ref="C8:C9"/>
    <mergeCell ref="D8:D9"/>
    <mergeCell ref="Q4:Q5"/>
    <mergeCell ref="T8:T9"/>
    <mergeCell ref="N8:N9"/>
    <mergeCell ref="O8:O9"/>
    <mergeCell ref="P8:P9"/>
    <mergeCell ref="Q8:Q9"/>
    <mergeCell ref="M8:M9"/>
    <mergeCell ref="Q10:Q12"/>
    <mergeCell ref="P10:P12"/>
    <mergeCell ref="R10:R12"/>
    <mergeCell ref="S10:S12"/>
    <mergeCell ref="T10:T12"/>
    <mergeCell ref="N10:N12"/>
    <mergeCell ref="M10:M12"/>
    <mergeCell ref="K4:K5"/>
    <mergeCell ref="L4:L5"/>
    <mergeCell ref="M4:M5"/>
    <mergeCell ref="N4:N5"/>
    <mergeCell ref="A2:X2"/>
    <mergeCell ref="A4:A5"/>
    <mergeCell ref="B4:B5"/>
    <mergeCell ref="C4:C5"/>
    <mergeCell ref="D4:D5"/>
    <mergeCell ref="E4:E5"/>
    <mergeCell ref="F4:F5"/>
    <mergeCell ref="O4:O5"/>
    <mergeCell ref="I4:I5"/>
    <mergeCell ref="J4:J5"/>
    <mergeCell ref="G4:G5"/>
    <mergeCell ref="H4:H5"/>
    <mergeCell ref="W4:W5"/>
    <mergeCell ref="X4:X5"/>
    <mergeCell ref="V4:V5"/>
    <mergeCell ref="R4:R5"/>
    <mergeCell ref="S4:S5"/>
    <mergeCell ref="T4:T5"/>
    <mergeCell ref="U4:U5"/>
    <mergeCell ref="P4:P5"/>
    <mergeCell ref="X23:X24"/>
    <mergeCell ref="T23:T24"/>
    <mergeCell ref="U23:U24"/>
    <mergeCell ref="V23:V24"/>
    <mergeCell ref="W23:W24"/>
    <mergeCell ref="H19:H20"/>
    <mergeCell ref="I19:I20"/>
    <mergeCell ref="J19:J20"/>
    <mergeCell ref="K19:K20"/>
    <mergeCell ref="L19:L20"/>
    <mergeCell ref="M19:M20"/>
    <mergeCell ref="N19:N20"/>
    <mergeCell ref="E8:E9"/>
    <mergeCell ref="Q19:Q20"/>
    <mergeCell ref="R19:R20"/>
    <mergeCell ref="S19:S20"/>
    <mergeCell ref="H10:H12"/>
    <mergeCell ref="I10:I12"/>
    <mergeCell ref="K10:K12"/>
    <mergeCell ref="L10:L12"/>
    <mergeCell ref="H8:H9"/>
    <mergeCell ref="I8:I9"/>
    <mergeCell ref="J8:J9"/>
    <mergeCell ref="J10:J12"/>
    <mergeCell ref="A19:A20"/>
    <mergeCell ref="B19:B20"/>
    <mergeCell ref="C19:C20"/>
    <mergeCell ref="D19:D20"/>
    <mergeCell ref="E19:E20"/>
    <mergeCell ref="F19:F20"/>
    <mergeCell ref="G19:G20"/>
    <mergeCell ref="N30:N31"/>
    <mergeCell ref="B47:B49"/>
    <mergeCell ref="C47:C49"/>
    <mergeCell ref="D47:D49"/>
    <mergeCell ref="A47:A49"/>
    <mergeCell ref="J30:J31"/>
    <mergeCell ref="K30:K31"/>
    <mergeCell ref="M47:M49"/>
    <mergeCell ref="N47:N49"/>
    <mergeCell ref="A30:A31"/>
    <mergeCell ref="B30:B31"/>
    <mergeCell ref="C30:C31"/>
    <mergeCell ref="D30:D31"/>
    <mergeCell ref="R47:R49"/>
    <mergeCell ref="I47:I49"/>
    <mergeCell ref="J47:J49"/>
    <mergeCell ref="R30:R31"/>
    <mergeCell ref="F30:F31"/>
    <mergeCell ref="G30:G31"/>
    <mergeCell ref="G47:G49"/>
    <mergeCell ref="E47:E49"/>
    <mergeCell ref="F47:F49"/>
    <mergeCell ref="H30:H31"/>
    <mergeCell ref="I30:I31"/>
    <mergeCell ref="E30:E31"/>
    <mergeCell ref="M30:M31"/>
    <mergeCell ref="L30:L31"/>
    <mergeCell ref="K47:K49"/>
    <mergeCell ref="L47:L49"/>
    <mergeCell ref="H47:H49"/>
    <mergeCell ref="Q30:Q31"/>
    <mergeCell ref="A58:A60"/>
    <mergeCell ref="B58:B60"/>
    <mergeCell ref="C58:C60"/>
    <mergeCell ref="D58:D60"/>
    <mergeCell ref="N58:N60"/>
    <mergeCell ref="H58:H60"/>
    <mergeCell ref="I58:I60"/>
    <mergeCell ref="J58:J60"/>
    <mergeCell ref="K58:K60"/>
    <mergeCell ref="L58:L60"/>
    <mergeCell ref="M58:M60"/>
    <mergeCell ref="E58:E60"/>
    <mergeCell ref="F58:F60"/>
    <mergeCell ref="G58:G60"/>
    <mergeCell ref="A111:A112"/>
    <mergeCell ref="B111:B112"/>
    <mergeCell ref="C111:C112"/>
    <mergeCell ref="D111:D112"/>
    <mergeCell ref="A90:A91"/>
    <mergeCell ref="B90:B91"/>
    <mergeCell ref="C90:C91"/>
    <mergeCell ref="A116:A117"/>
    <mergeCell ref="B116:B117"/>
    <mergeCell ref="C116:C117"/>
    <mergeCell ref="D116:D117"/>
    <mergeCell ref="F111:F112"/>
    <mergeCell ref="G111:G112"/>
    <mergeCell ref="F116:F117"/>
    <mergeCell ref="G116:G117"/>
    <mergeCell ref="H116:H117"/>
    <mergeCell ref="H111:H112"/>
    <mergeCell ref="I111:I112"/>
    <mergeCell ref="J111:J112"/>
    <mergeCell ref="K111:K112"/>
  </mergeCells>
  <conditionalFormatting sqref="I37">
    <cfRule type="cellIs" dxfId="0" priority="1" operator="equal">
      <formula>0</formula>
    </cfRule>
  </conditionalFormatting>
  <printOptions horizontalCentered="1"/>
  <pageMargins left="0.23622047244094491" right="0.23622047244094491" top="0.15748031496062992" bottom="0.19685039370078741"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SPP2025 state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2024-12-24T11:53:35Z</dcterms:created>
  <dcterms:modified xsi:type="dcterms:W3CDTF">2025-04-14T15:06:27Z</dcterms:modified>
</cp:coreProperties>
</file>